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c\Dropbox\Chamba\"/>
    </mc:Choice>
  </mc:AlternateContent>
  <bookViews>
    <workbookView xWindow="0" yWindow="0" windowWidth="2658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3" i="1"/>
  <c r="N5" i="1"/>
  <c r="N6" i="1"/>
  <c r="D7" i="1"/>
  <c r="E7" i="1"/>
  <c r="F7" i="1"/>
  <c r="G7" i="1"/>
  <c r="H7" i="1"/>
  <c r="I7" i="1"/>
  <c r="J7" i="1"/>
  <c r="K7" i="1"/>
  <c r="L7" i="1"/>
  <c r="M7" i="1"/>
  <c r="D8" i="1"/>
  <c r="E8" i="1"/>
  <c r="F8" i="1"/>
  <c r="G8" i="1"/>
  <c r="H8" i="1"/>
  <c r="I8" i="1"/>
  <c r="J8" i="1"/>
  <c r="K8" i="1"/>
  <c r="L8" i="1"/>
  <c r="M8" i="1"/>
  <c r="N11" i="1"/>
  <c r="N12" i="1"/>
  <c r="D13" i="1"/>
  <c r="E13" i="1"/>
  <c r="F13" i="1"/>
  <c r="G13" i="1"/>
  <c r="H13" i="1"/>
  <c r="I13" i="1"/>
  <c r="J13" i="1"/>
  <c r="K13" i="1"/>
  <c r="L13" i="1"/>
  <c r="M13" i="1"/>
  <c r="D14" i="1"/>
  <c r="E14" i="1"/>
  <c r="F14" i="1"/>
  <c r="G14" i="1"/>
  <c r="H14" i="1"/>
  <c r="I14" i="1"/>
  <c r="J14" i="1"/>
  <c r="K14" i="1"/>
  <c r="L14" i="1"/>
  <c r="M14" i="1"/>
  <c r="D16" i="1"/>
  <c r="E16" i="1"/>
  <c r="F16" i="1"/>
  <c r="G16" i="1"/>
  <c r="H16" i="1"/>
  <c r="I16" i="1"/>
  <c r="J16" i="1"/>
  <c r="K16" i="1"/>
  <c r="L16" i="1"/>
  <c r="M16" i="1"/>
  <c r="D17" i="1"/>
  <c r="E17" i="1"/>
  <c r="F17" i="1"/>
  <c r="G17" i="1"/>
  <c r="H17" i="1"/>
  <c r="I17" i="1"/>
  <c r="J17" i="1"/>
  <c r="K17" i="1"/>
  <c r="L17" i="1"/>
  <c r="M17" i="1"/>
  <c r="E21" i="1" l="1"/>
  <c r="E30" i="1" s="1"/>
  <c r="E44" i="1"/>
  <c r="E45" i="1" s="1"/>
  <c r="N17" i="1"/>
  <c r="N14" i="1"/>
  <c r="N13" i="1"/>
  <c r="N7" i="1"/>
  <c r="E19" i="1" s="1"/>
  <c r="N8" i="1"/>
  <c r="N16" i="1"/>
  <c r="E20" i="1" l="1"/>
  <c r="E27" i="1"/>
  <c r="E28" i="1" l="1"/>
  <c r="E29" i="1" s="1"/>
  <c r="E31" i="1" s="1"/>
  <c r="E47" i="1"/>
  <c r="G43" i="1" l="1"/>
  <c r="G46" i="1"/>
  <c r="G44" i="1"/>
  <c r="G45" i="1"/>
  <c r="G29" i="1"/>
  <c r="G27" i="1" l="1"/>
  <c r="G28" i="1"/>
  <c r="G30" i="1"/>
</calcChain>
</file>

<file path=xl/sharedStrings.xml><?xml version="1.0" encoding="utf-8"?>
<sst xmlns="http://schemas.openxmlformats.org/spreadsheetml/2006/main" count="84" uniqueCount="53">
  <si>
    <t>test 1</t>
  </si>
  <si>
    <t>test 2</t>
  </si>
  <si>
    <t>device 1</t>
  </si>
  <si>
    <t>device 2</t>
  </si>
  <si>
    <t>device 3</t>
  </si>
  <si>
    <t>device 4</t>
  </si>
  <si>
    <t>device 5</t>
  </si>
  <si>
    <t>device 6</t>
  </si>
  <si>
    <t>device 7</t>
  </si>
  <si>
    <t>device 8</t>
  </si>
  <si>
    <t>device 9</t>
  </si>
  <si>
    <t>device 10</t>
  </si>
  <si>
    <t>operators average range</t>
  </si>
  <si>
    <t>operators range</t>
  </si>
  <si>
    <t>Range of parts average</t>
  </si>
  <si>
    <t>Equipment variation</t>
  </si>
  <si>
    <t>Appraiser variation</t>
  </si>
  <si>
    <t>EV</t>
  </si>
  <si>
    <t>K1 constant</t>
  </si>
  <si>
    <t>K1</t>
  </si>
  <si>
    <t>R=</t>
  </si>
  <si>
    <t>X-</t>
  </si>
  <si>
    <t>Rp</t>
  </si>
  <si>
    <t>AV</t>
  </si>
  <si>
    <t>K2 constant</t>
  </si>
  <si>
    <t>K2</t>
  </si>
  <si>
    <t>change if three trials</t>
  </si>
  <si>
    <t>GRR</t>
  </si>
  <si>
    <t>Part variation</t>
  </si>
  <si>
    <t>PV</t>
  </si>
  <si>
    <t>K3 constant</t>
  </si>
  <si>
    <t>K3</t>
  </si>
  <si>
    <t>change if different than 10 parts</t>
  </si>
  <si>
    <t>Total variation</t>
  </si>
  <si>
    <t>TV</t>
  </si>
  <si>
    <t>%EV</t>
  </si>
  <si>
    <t>%AV</t>
  </si>
  <si>
    <t>%GRR</t>
  </si>
  <si>
    <t>%PV</t>
  </si>
  <si>
    <t>example 3 trials 3 operators 10 parts</t>
  </si>
  <si>
    <t>Average and range method calculation</t>
  </si>
  <si>
    <t>Repeatability and reproducibility</t>
  </si>
  <si>
    <t xml:space="preserve">change if three operators </t>
  </si>
  <si>
    <t>Averages</t>
  </si>
  <si>
    <t>Operator 1 average</t>
  </si>
  <si>
    <t>Operator 1</t>
  </si>
  <si>
    <t>Operator 2</t>
  </si>
  <si>
    <t xml:space="preserve">Operator 1 range </t>
  </si>
  <si>
    <t>Part average</t>
  </si>
  <si>
    <t>Part range</t>
  </si>
  <si>
    <t>Deviuce number</t>
  </si>
  <si>
    <t>RR</t>
  </si>
  <si>
    <t>%RR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</si>
</sst>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E+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2" fontId="3" fillId="0" borderId="0" xfId="0" applyNumberFormat="1" applyFont="1"/>
    <xf numFmtId="9" fontId="0" fillId="0" borderId="0" xfId="1" applyFont="1"/>
    <xf numFmtId="9" fontId="2" fillId="0" borderId="0" xfId="1" applyFont="1"/>
    <xf numFmtId="0" fontId="0" fillId="0" borderId="4" xfId="0" applyBorder="1"/>
    <xf numFmtId="164" fontId="0" fillId="0" borderId="0" xfId="0" applyNumberFormat="1"/>
    <xf numFmtId="0" fontId="3" fillId="0" borderId="0" xfId="0" applyFont="1" applyBorder="1"/>
    <xf numFmtId="2" fontId="0" fillId="0" borderId="0" xfId="0" applyNumberFormat="1" applyBorder="1"/>
    <xf numFmtId="0" fontId="2" fillId="0" borderId="0" xfId="0" applyFont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9" xfId="0" applyFill="1" applyBorder="1"/>
    <xf numFmtId="9" fontId="2" fillId="3" borderId="0" xfId="1" applyFont="1" applyFill="1"/>
    <xf numFmtId="0" fontId="4" fillId="2" borderId="0" xfId="0" applyFont="1" applyFill="1"/>
    <xf numFmtId="0" fontId="0" fillId="0" borderId="2" xfId="0" applyBorder="1" applyAlignment="1">
      <alignment horizontal="right"/>
    </xf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1</xdr:row>
      <xdr:rowOff>171450</xdr:rowOff>
    </xdr:from>
    <xdr:to>
      <xdr:col>23</xdr:col>
      <xdr:colOff>171450</xdr:colOff>
      <xdr:row>24</xdr:row>
      <xdr:rowOff>57150</xdr:rowOff>
    </xdr:to>
    <xdr:sp macro="" textlink="">
      <xdr:nvSpPr>
        <xdr:cNvPr id="3" name="TextBox 2"/>
        <xdr:cNvSpPr txBox="1"/>
      </xdr:nvSpPr>
      <xdr:spPr>
        <a:xfrm>
          <a:off x="10791825" y="361950"/>
          <a:ext cx="4019550" cy="430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/>
            <a:t/>
          </a:r>
          <a:br>
            <a:rPr lang="en-GB"/>
          </a:br>
          <a:r>
            <a:rPr lang="en-GB"/>
            <a:t>k1 is the constant in relation to the number of trials in the study.</a:t>
          </a:r>
          <a:br>
            <a:rPr lang="en-GB"/>
          </a:br>
          <a:r>
            <a:rPr lang="en-GB"/>
            <a:t>2 trials 0,8862</a:t>
          </a:r>
          <a:br>
            <a:rPr lang="en-GB"/>
          </a:br>
          <a:r>
            <a:rPr lang="en-GB"/>
            <a:t>3 trials 0,5908</a:t>
          </a:r>
          <a:br>
            <a:rPr lang="en-GB"/>
          </a:br>
          <a:r>
            <a:rPr lang="en-GB"/>
            <a:t/>
          </a:r>
          <a:br>
            <a:rPr lang="en-GB"/>
          </a:br>
          <a:r>
            <a:rPr lang="en-GB"/>
            <a:t>k2 is the constant in relation to the number of appraisers in the study.</a:t>
          </a:r>
          <a:br>
            <a:rPr lang="en-GB"/>
          </a:br>
          <a:r>
            <a:rPr lang="en-GB"/>
            <a:t>2 operators 0,7071 </a:t>
          </a:r>
          <a:br>
            <a:rPr lang="en-GB"/>
          </a:br>
          <a:r>
            <a:rPr lang="en-GB"/>
            <a:t>3 operators 0,5231</a:t>
          </a:r>
          <a:br>
            <a:rPr lang="en-GB"/>
          </a:br>
          <a:r>
            <a:rPr lang="en-GB"/>
            <a:t/>
          </a:r>
          <a:br>
            <a:rPr lang="en-GB"/>
          </a:br>
          <a:r>
            <a:rPr lang="en-GB"/>
            <a:t>k3 is the constant in relation to the number of parts in the study.</a:t>
          </a:r>
          <a:br>
            <a:rPr lang="en-GB"/>
          </a:br>
          <a:r>
            <a:rPr lang="en-GB"/>
            <a:t>Parts K3</a:t>
          </a:r>
          <a:br>
            <a:rPr lang="en-GB"/>
          </a:br>
          <a:r>
            <a:rPr lang="en-GB"/>
            <a:t>2 0,7071</a:t>
          </a:r>
          <a:br>
            <a:rPr lang="en-GB"/>
          </a:br>
          <a:r>
            <a:rPr lang="en-GB"/>
            <a:t>3 0,5231</a:t>
          </a:r>
          <a:br>
            <a:rPr lang="en-GB"/>
          </a:br>
          <a:r>
            <a:rPr lang="en-GB"/>
            <a:t>4 0,4467</a:t>
          </a:r>
          <a:br>
            <a:rPr lang="en-GB"/>
          </a:br>
          <a:r>
            <a:rPr lang="en-GB"/>
            <a:t>5 0,4030</a:t>
          </a:r>
          <a:br>
            <a:rPr lang="en-GB"/>
          </a:br>
          <a:r>
            <a:rPr lang="en-GB"/>
            <a:t>6 0,3742</a:t>
          </a:r>
          <a:br>
            <a:rPr lang="en-GB"/>
          </a:br>
          <a:r>
            <a:rPr lang="en-GB"/>
            <a:t>7 0,3534</a:t>
          </a:r>
          <a:br>
            <a:rPr lang="en-GB"/>
          </a:br>
          <a:r>
            <a:rPr lang="en-GB"/>
            <a:t>8 0,3375</a:t>
          </a:r>
          <a:br>
            <a:rPr lang="en-GB"/>
          </a:br>
          <a:r>
            <a:rPr lang="en-GB"/>
            <a:t>9 0,3249</a:t>
          </a:r>
          <a:br>
            <a:rPr lang="en-GB"/>
          </a:br>
          <a:r>
            <a:rPr lang="en-GB"/>
            <a:t>10 0,3146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showGridLines="0" tabSelected="1" workbookViewId="0">
      <selection activeCell="I23" sqref="I23"/>
    </sheetView>
  </sheetViews>
  <sheetFormatPr defaultRowHeight="15" x14ac:dyDescent="0.25"/>
  <cols>
    <col min="2" max="2" width="18.42578125" customWidth="1"/>
    <col min="3" max="3" width="12.28515625" customWidth="1"/>
    <col min="4" max="13" width="8.7109375" customWidth="1"/>
    <col min="14" max="14" width="10.28515625" customWidth="1"/>
  </cols>
  <sheetData>
    <row r="1" spans="2:14" x14ac:dyDescent="0.25">
      <c r="B1" s="19" t="s">
        <v>40</v>
      </c>
    </row>
    <row r="3" spans="2:14" x14ac:dyDescent="0.25">
      <c r="C3" s="1" t="s">
        <v>50</v>
      </c>
      <c r="D3" s="29">
        <v>10001</v>
      </c>
      <c r="E3" s="29">
        <v>10002</v>
      </c>
      <c r="F3" s="29">
        <v>10003</v>
      </c>
      <c r="G3" s="29">
        <v>10004</v>
      </c>
      <c r="H3" s="29">
        <v>10005</v>
      </c>
      <c r="I3" s="29">
        <v>10006</v>
      </c>
      <c r="J3" s="29">
        <v>10007</v>
      </c>
      <c r="K3" s="29">
        <v>10008</v>
      </c>
      <c r="L3" s="29">
        <v>10009</v>
      </c>
      <c r="M3" s="29">
        <v>10010</v>
      </c>
    </row>
    <row r="4" spans="2:14" ht="15.75" thickBot="1" x14ac:dyDescent="0.3">
      <c r="C4" s="1"/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s="28" t="s">
        <v>43</v>
      </c>
    </row>
    <row r="5" spans="2:14" x14ac:dyDescent="0.25">
      <c r="B5" t="s">
        <v>45</v>
      </c>
      <c r="C5" s="1" t="s">
        <v>0</v>
      </c>
      <c r="D5" s="20">
        <v>73.45</v>
      </c>
      <c r="E5" s="21">
        <v>72.2</v>
      </c>
      <c r="F5" s="21">
        <v>73.319999999999993</v>
      </c>
      <c r="G5" s="21">
        <v>73.66</v>
      </c>
      <c r="H5" s="21">
        <v>73.290000000000006</v>
      </c>
      <c r="I5" s="21">
        <v>73.3</v>
      </c>
      <c r="J5" s="21">
        <v>73.28</v>
      </c>
      <c r="K5" s="21">
        <v>73.31</v>
      </c>
      <c r="L5" s="21">
        <v>73.34</v>
      </c>
      <c r="M5" s="22">
        <v>73.319999999999993</v>
      </c>
      <c r="N5" s="17">
        <f>AVERAGE(D5:M5)</f>
        <v>73.247</v>
      </c>
    </row>
    <row r="6" spans="2:14" ht="15.75" thickBot="1" x14ac:dyDescent="0.3">
      <c r="B6" s="3"/>
      <c r="C6" s="6" t="s">
        <v>1</v>
      </c>
      <c r="D6" s="23">
        <v>73.239999999999995</v>
      </c>
      <c r="E6" s="24">
        <v>72.5</v>
      </c>
      <c r="F6" s="24">
        <v>73.3</v>
      </c>
      <c r="G6" s="24">
        <v>73.650000000000006</v>
      </c>
      <c r="H6" s="24">
        <v>73.28</v>
      </c>
      <c r="I6" s="24">
        <v>73.45</v>
      </c>
      <c r="J6" s="24">
        <v>73.349999999999994</v>
      </c>
      <c r="K6" s="24">
        <v>73.319999999999993</v>
      </c>
      <c r="L6" s="24">
        <v>73.37</v>
      </c>
      <c r="M6" s="25">
        <v>73.290000000000006</v>
      </c>
      <c r="N6" s="9">
        <f t="shared" ref="N6:N8" si="0">AVERAGE(D6:M6)</f>
        <v>73.274999999999991</v>
      </c>
    </row>
    <row r="7" spans="2:14" x14ac:dyDescent="0.25">
      <c r="C7" s="1" t="s">
        <v>47</v>
      </c>
      <c r="D7" s="8">
        <f>MAX(D5:D6)-MIN(D5:D6)</f>
        <v>0.21000000000000796</v>
      </c>
      <c r="E7" s="8">
        <f t="shared" ref="E7:M7" si="1">MAX(E5:E6)-MIN(E5:E6)</f>
        <v>0.29999999999999716</v>
      </c>
      <c r="F7" s="8">
        <f t="shared" si="1"/>
        <v>1.9999999999996021E-2</v>
      </c>
      <c r="G7" s="8">
        <f t="shared" si="1"/>
        <v>9.9999999999909051E-3</v>
      </c>
      <c r="H7" s="8">
        <f t="shared" si="1"/>
        <v>1.0000000000005116E-2</v>
      </c>
      <c r="I7" s="8">
        <f t="shared" si="1"/>
        <v>0.15000000000000568</v>
      </c>
      <c r="J7" s="8">
        <f t="shared" si="1"/>
        <v>6.9999999999993179E-2</v>
      </c>
      <c r="K7" s="8">
        <f t="shared" si="1"/>
        <v>9.9999999999909051E-3</v>
      </c>
      <c r="L7" s="8">
        <f t="shared" si="1"/>
        <v>3.0000000000001137E-2</v>
      </c>
      <c r="M7" s="8">
        <f t="shared" si="1"/>
        <v>2.9999999999986926E-2</v>
      </c>
      <c r="N7" s="10">
        <f t="shared" si="0"/>
        <v>8.3999999999997493E-2</v>
      </c>
    </row>
    <row r="8" spans="2:14" x14ac:dyDescent="0.25">
      <c r="C8" s="1" t="s">
        <v>44</v>
      </c>
      <c r="D8" s="8">
        <f>AVERAGE(D5:D6)</f>
        <v>73.344999999999999</v>
      </c>
      <c r="E8" s="8">
        <f t="shared" ref="E8:M8" si="2">AVERAGE(E5:E6)</f>
        <v>72.349999999999994</v>
      </c>
      <c r="F8" s="8">
        <f t="shared" si="2"/>
        <v>73.31</v>
      </c>
      <c r="G8" s="8">
        <f t="shared" si="2"/>
        <v>73.655000000000001</v>
      </c>
      <c r="H8" s="8">
        <f t="shared" si="2"/>
        <v>73.284999999999997</v>
      </c>
      <c r="I8" s="8">
        <f t="shared" si="2"/>
        <v>73.375</v>
      </c>
      <c r="J8" s="8">
        <f t="shared" si="2"/>
        <v>73.314999999999998</v>
      </c>
      <c r="K8" s="8">
        <f t="shared" si="2"/>
        <v>73.314999999999998</v>
      </c>
      <c r="L8" s="8">
        <f t="shared" si="2"/>
        <v>73.355000000000004</v>
      </c>
      <c r="M8" s="8">
        <f t="shared" si="2"/>
        <v>73.305000000000007</v>
      </c>
      <c r="N8" s="10">
        <f t="shared" si="0"/>
        <v>73.26100000000001</v>
      </c>
    </row>
    <row r="9" spans="2:14" x14ac:dyDescent="0.25">
      <c r="C9" s="1"/>
      <c r="D9" s="8"/>
      <c r="E9" s="8"/>
      <c r="F9" s="8"/>
      <c r="G9" s="8"/>
      <c r="H9" s="8"/>
      <c r="I9" s="8"/>
      <c r="J9" s="8"/>
      <c r="K9" s="8"/>
      <c r="L9" s="8"/>
      <c r="M9" s="8"/>
      <c r="N9" s="10"/>
    </row>
    <row r="10" spans="2:14" ht="15.75" thickBot="1" x14ac:dyDescent="0.3">
      <c r="C10" s="1"/>
      <c r="N10" s="10"/>
    </row>
    <row r="11" spans="2:14" x14ac:dyDescent="0.25">
      <c r="B11" t="s">
        <v>46</v>
      </c>
      <c r="C11" s="7" t="s">
        <v>0</v>
      </c>
      <c r="D11" s="20">
        <v>73.31</v>
      </c>
      <c r="E11" s="21">
        <v>72.3</v>
      </c>
      <c r="F11" s="21">
        <v>73.31</v>
      </c>
      <c r="G11" s="21">
        <v>73.599999999999994</v>
      </c>
      <c r="H11" s="21">
        <v>73.239999999999995</v>
      </c>
      <c r="I11" s="21">
        <v>73.290000000000006</v>
      </c>
      <c r="J11" s="21">
        <v>73.239999999999995</v>
      </c>
      <c r="K11" s="21">
        <v>73.290000000000006</v>
      </c>
      <c r="L11" s="21">
        <v>73.349999999999994</v>
      </c>
      <c r="M11" s="22">
        <v>73.28</v>
      </c>
      <c r="N11" s="17">
        <f>AVERAGE(D11:M11)</f>
        <v>73.220999999999989</v>
      </c>
    </row>
    <row r="12" spans="2:14" ht="15.75" thickBot="1" x14ac:dyDescent="0.3">
      <c r="B12" s="3"/>
      <c r="C12" s="6" t="s">
        <v>1</v>
      </c>
      <c r="D12" s="23">
        <v>73.3</v>
      </c>
      <c r="E12" s="24">
        <v>72.400000000000006</v>
      </c>
      <c r="F12" s="24">
        <v>73.349999999999994</v>
      </c>
      <c r="G12" s="24">
        <v>73.650000000000006</v>
      </c>
      <c r="H12" s="24">
        <v>73.260000000000005</v>
      </c>
      <c r="I12" s="24">
        <v>73.31</v>
      </c>
      <c r="J12" s="24">
        <v>73.3</v>
      </c>
      <c r="K12" s="24">
        <v>73.239999999999995</v>
      </c>
      <c r="L12" s="24">
        <v>73.33</v>
      </c>
      <c r="M12" s="25">
        <v>73.3</v>
      </c>
      <c r="N12" s="9">
        <f t="shared" ref="N12" si="3">AVERAGE(D12:M12)</f>
        <v>73.244</v>
      </c>
    </row>
    <row r="13" spans="2:14" x14ac:dyDescent="0.25">
      <c r="B13" s="1"/>
      <c r="C13" s="1" t="s">
        <v>47</v>
      </c>
      <c r="D13" s="8">
        <f>MAX(D11:D12)-MIN(D11:D12)</f>
        <v>1.0000000000005116E-2</v>
      </c>
      <c r="E13" s="8">
        <f t="shared" ref="E13" si="4">MAX(E11:E12)-MIN(E11:E12)</f>
        <v>0.10000000000000853</v>
      </c>
      <c r="F13" s="8">
        <f t="shared" ref="F13" si="5">MAX(F11:F12)-MIN(F11:F12)</f>
        <v>3.9999999999992042E-2</v>
      </c>
      <c r="G13" s="8">
        <f t="shared" ref="G13" si="6">MAX(G11:G12)-MIN(G11:G12)</f>
        <v>5.0000000000011369E-2</v>
      </c>
      <c r="H13" s="8">
        <f t="shared" ref="H13" si="7">MAX(H11:H12)-MIN(H11:H12)</f>
        <v>2.0000000000010232E-2</v>
      </c>
      <c r="I13" s="8">
        <f t="shared" ref="I13" si="8">MAX(I11:I12)-MIN(I11:I12)</f>
        <v>1.9999999999996021E-2</v>
      </c>
      <c r="J13" s="8">
        <f t="shared" ref="J13" si="9">MAX(J11:J12)-MIN(J11:J12)</f>
        <v>6.0000000000002274E-2</v>
      </c>
      <c r="K13" s="8">
        <f t="shared" ref="K13" si="10">MAX(K11:K12)-MIN(K11:K12)</f>
        <v>5.0000000000011369E-2</v>
      </c>
      <c r="L13" s="8">
        <f t="shared" ref="L13" si="11">MAX(L11:L12)-MIN(L11:L12)</f>
        <v>1.9999999999996021E-2</v>
      </c>
      <c r="M13" s="8">
        <f t="shared" ref="M13" si="12">MAX(M11:M12)-MIN(M11:M12)</f>
        <v>1.9999999999996021E-2</v>
      </c>
      <c r="N13" s="10">
        <f t="shared" ref="N13:N14" si="13">AVERAGE(D13:M13)</f>
        <v>3.90000000000029E-2</v>
      </c>
    </row>
    <row r="14" spans="2:14" x14ac:dyDescent="0.25">
      <c r="C14" s="1" t="s">
        <v>44</v>
      </c>
      <c r="D14" s="8">
        <f>AVERAGE(D11:D12)</f>
        <v>73.305000000000007</v>
      </c>
      <c r="E14" s="8">
        <f t="shared" ref="E14:M14" si="14">AVERAGE(E11:E12)</f>
        <v>72.349999999999994</v>
      </c>
      <c r="F14" s="8">
        <f t="shared" si="14"/>
        <v>73.33</v>
      </c>
      <c r="G14" s="8">
        <f t="shared" si="14"/>
        <v>73.625</v>
      </c>
      <c r="H14" s="8">
        <f t="shared" si="14"/>
        <v>73.25</v>
      </c>
      <c r="I14" s="8">
        <f t="shared" si="14"/>
        <v>73.300000000000011</v>
      </c>
      <c r="J14" s="8">
        <f t="shared" si="14"/>
        <v>73.27</v>
      </c>
      <c r="K14" s="8">
        <f t="shared" si="14"/>
        <v>73.265000000000001</v>
      </c>
      <c r="L14" s="8">
        <f t="shared" si="14"/>
        <v>73.34</v>
      </c>
      <c r="M14" s="8">
        <f t="shared" si="14"/>
        <v>73.289999999999992</v>
      </c>
      <c r="N14" s="10">
        <f t="shared" si="13"/>
        <v>73.232500000000002</v>
      </c>
    </row>
    <row r="15" spans="2:14" x14ac:dyDescent="0.25">
      <c r="C15" s="1"/>
      <c r="N15" s="10"/>
    </row>
    <row r="16" spans="2:14" x14ac:dyDescent="0.25">
      <c r="C16" s="1" t="s">
        <v>48</v>
      </c>
      <c r="D16" s="8">
        <f xml:space="preserve"> AVERAGE(D11:D12,D5:D6)</f>
        <v>73.325000000000003</v>
      </c>
      <c r="E16" s="8">
        <f t="shared" ref="E16:M16" si="15" xml:space="preserve"> AVERAGE(E11:E12,E5:E6)</f>
        <v>72.349999999999994</v>
      </c>
      <c r="F16" s="8">
        <f t="shared" si="15"/>
        <v>73.319999999999993</v>
      </c>
      <c r="G16" s="8">
        <f t="shared" si="15"/>
        <v>73.64</v>
      </c>
      <c r="H16" s="8">
        <f t="shared" si="15"/>
        <v>73.267500000000013</v>
      </c>
      <c r="I16" s="8">
        <f t="shared" si="15"/>
        <v>73.337500000000006</v>
      </c>
      <c r="J16" s="8">
        <f t="shared" si="15"/>
        <v>73.29249999999999</v>
      </c>
      <c r="K16" s="8">
        <f t="shared" si="15"/>
        <v>73.289999999999992</v>
      </c>
      <c r="L16" s="8">
        <f t="shared" si="15"/>
        <v>73.347499999999997</v>
      </c>
      <c r="M16" s="8">
        <f t="shared" si="15"/>
        <v>73.297499999999999</v>
      </c>
      <c r="N16" s="10">
        <f>AVERAGE(D16:M16)</f>
        <v>73.246749999999992</v>
      </c>
    </row>
    <row r="17" spans="1:24" x14ac:dyDescent="0.25">
      <c r="B17" s="3"/>
      <c r="C17" s="6" t="s">
        <v>49</v>
      </c>
      <c r="D17" s="9">
        <f>MAX(D5:D6,D11:D12)-MIN(D5:D6,D11:D12)</f>
        <v>0.21000000000000796</v>
      </c>
      <c r="E17" s="9">
        <f t="shared" ref="E17:M17" si="16">MAX(E5:E6,E11:E12)-MIN(E5:E6,E11:E12)</f>
        <v>0.29999999999999716</v>
      </c>
      <c r="F17" s="9">
        <f t="shared" si="16"/>
        <v>4.9999999999997158E-2</v>
      </c>
      <c r="G17" s="9">
        <f t="shared" si="16"/>
        <v>6.0000000000002274E-2</v>
      </c>
      <c r="H17" s="9">
        <f t="shared" si="16"/>
        <v>5.0000000000011369E-2</v>
      </c>
      <c r="I17" s="9">
        <f t="shared" si="16"/>
        <v>0.15999999999999659</v>
      </c>
      <c r="J17" s="9">
        <f t="shared" si="16"/>
        <v>0.10999999999999943</v>
      </c>
      <c r="K17" s="9">
        <f t="shared" si="16"/>
        <v>7.9999999999998295E-2</v>
      </c>
      <c r="L17" s="9">
        <f t="shared" si="16"/>
        <v>4.0000000000006253E-2</v>
      </c>
      <c r="M17" s="9">
        <f t="shared" si="16"/>
        <v>3.9999999999992042E-2</v>
      </c>
      <c r="N17" s="11">
        <f t="shared" ref="N17" si="17">AVERAGE(D17:M17)</f>
        <v>0.11000000000000085</v>
      </c>
    </row>
    <row r="18" spans="1:24" x14ac:dyDescent="0.25"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4"/>
    </row>
    <row r="19" spans="1:24" x14ac:dyDescent="0.25">
      <c r="C19" s="1" t="s">
        <v>12</v>
      </c>
      <c r="D19" t="s">
        <v>20</v>
      </c>
      <c r="E19" s="12">
        <f>AVERAGE(N7,N13)</f>
        <v>6.1500000000000193E-2</v>
      </c>
      <c r="F19" s="2"/>
      <c r="G19" s="2"/>
      <c r="H19" s="2"/>
      <c r="I19" s="2"/>
      <c r="J19" s="2"/>
      <c r="K19" s="2"/>
      <c r="L19" s="2"/>
      <c r="M19" s="2"/>
      <c r="N19" s="4"/>
      <c r="W19" s="2"/>
      <c r="X19" s="2"/>
    </row>
    <row r="20" spans="1:24" x14ac:dyDescent="0.25">
      <c r="C20" s="1" t="s">
        <v>13</v>
      </c>
      <c r="D20" t="s">
        <v>21</v>
      </c>
      <c r="E20" s="8">
        <f>MAX(N14,N8)-MIN(N8,N14)</f>
        <v>2.8500000000008185E-2</v>
      </c>
      <c r="N20" s="4"/>
    </row>
    <row r="21" spans="1:24" x14ac:dyDescent="0.25">
      <c r="C21" s="1" t="s">
        <v>14</v>
      </c>
      <c r="D21" t="s">
        <v>22</v>
      </c>
      <c r="E21" s="8">
        <f>MAX(D16:M16)-MIN(D16:M16)</f>
        <v>1.2900000000000063</v>
      </c>
      <c r="N21" s="4"/>
    </row>
    <row r="22" spans="1:24" x14ac:dyDescent="0.25">
      <c r="C22" s="1" t="s">
        <v>18</v>
      </c>
      <c r="D22" t="s">
        <v>19</v>
      </c>
      <c r="E22" s="27">
        <v>0.88619999999999999</v>
      </c>
      <c r="F22" t="s">
        <v>42</v>
      </c>
      <c r="N22" s="4"/>
    </row>
    <row r="23" spans="1:24" x14ac:dyDescent="0.25">
      <c r="C23" s="1" t="s">
        <v>24</v>
      </c>
      <c r="D23" t="s">
        <v>25</v>
      </c>
      <c r="E23" s="27">
        <v>0.70709999999999995</v>
      </c>
      <c r="F23" t="s">
        <v>26</v>
      </c>
      <c r="N23" s="4"/>
    </row>
    <row r="24" spans="1:24" x14ac:dyDescent="0.25">
      <c r="C24" s="1" t="s">
        <v>30</v>
      </c>
      <c r="D24" t="s">
        <v>31</v>
      </c>
      <c r="E24" s="27">
        <v>0.31459999999999999</v>
      </c>
      <c r="F24" t="s">
        <v>32</v>
      </c>
    </row>
    <row r="27" spans="1:24" x14ac:dyDescent="0.25">
      <c r="C27" s="1" t="s">
        <v>15</v>
      </c>
      <c r="D27" t="s">
        <v>17</v>
      </c>
      <c r="E27" s="8">
        <f>E22*E19</f>
        <v>5.4501300000000169E-2</v>
      </c>
      <c r="F27" s="1" t="s">
        <v>35</v>
      </c>
      <c r="G27" s="13">
        <f>E27/E$31</f>
        <v>0.13299757420505959</v>
      </c>
    </row>
    <row r="28" spans="1:24" x14ac:dyDescent="0.25">
      <c r="C28" s="1" t="s">
        <v>16</v>
      </c>
      <c r="D28" t="s">
        <v>23</v>
      </c>
      <c r="E28" s="8">
        <f>SQRT(((E20*E23)^2)-((E27^2)/(2*10)))</f>
        <v>1.6049848143774827E-2</v>
      </c>
      <c r="F28" s="1" t="s">
        <v>36</v>
      </c>
      <c r="G28" s="13">
        <f t="shared" ref="G28:G30" si="18">E28/E$31</f>
        <v>3.9165870712838481E-2</v>
      </c>
      <c r="J28" s="16"/>
      <c r="X28" s="16"/>
    </row>
    <row r="29" spans="1:24" x14ac:dyDescent="0.25">
      <c r="C29" s="1" t="s">
        <v>41</v>
      </c>
      <c r="D29" t="s">
        <v>51</v>
      </c>
      <c r="E29" s="8">
        <f>SQRT((E27^2)+(E28^2))</f>
        <v>5.6815396919569702E-2</v>
      </c>
      <c r="F29" s="1" t="s">
        <v>52</v>
      </c>
      <c r="G29" s="26">
        <f t="shared" si="18"/>
        <v>0.13864458219896336</v>
      </c>
    </row>
    <row r="30" spans="1:24" x14ac:dyDescent="0.25">
      <c r="C30" s="1" t="s">
        <v>28</v>
      </c>
      <c r="D30" t="s">
        <v>29</v>
      </c>
      <c r="E30" s="8">
        <f>E21*E24</f>
        <v>0.40583400000000197</v>
      </c>
      <c r="F30" s="1" t="s">
        <v>38</v>
      </c>
      <c r="G30" s="13">
        <f t="shared" si="18"/>
        <v>0.99034220339581358</v>
      </c>
    </row>
    <row r="31" spans="1:24" x14ac:dyDescent="0.25">
      <c r="C31" s="1" t="s">
        <v>33</v>
      </c>
      <c r="D31" t="s">
        <v>34</v>
      </c>
      <c r="E31" s="8">
        <f>SQRT((E29^2)+(E30^2))</f>
        <v>0.40979168474132055</v>
      </c>
    </row>
    <row r="32" spans="1:24" ht="15.75" thickBot="1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4" spans="2:14" x14ac:dyDescent="0.25">
      <c r="B34" t="s">
        <v>39</v>
      </c>
      <c r="I34" s="5"/>
      <c r="J34" s="5"/>
      <c r="K34" s="5"/>
      <c r="L34" s="5"/>
      <c r="M34" s="5"/>
      <c r="N34" s="5"/>
    </row>
    <row r="35" spans="2:14" x14ac:dyDescent="0.25">
      <c r="C35" s="1" t="s">
        <v>12</v>
      </c>
      <c r="D35" t="s">
        <v>20</v>
      </c>
      <c r="E35" s="12">
        <v>0.34200000000000003</v>
      </c>
      <c r="F35" s="2"/>
      <c r="G35" s="2"/>
      <c r="H35" s="2"/>
      <c r="I35" s="5"/>
      <c r="J35" s="5"/>
      <c r="K35" s="5"/>
      <c r="L35" s="5"/>
      <c r="M35" s="5"/>
      <c r="N35" s="17"/>
    </row>
    <row r="36" spans="2:14" x14ac:dyDescent="0.25">
      <c r="C36" s="1" t="s">
        <v>13</v>
      </c>
      <c r="D36" t="s">
        <v>21</v>
      </c>
      <c r="E36" s="8">
        <v>0.44500000000000001</v>
      </c>
      <c r="I36" s="5"/>
      <c r="J36" s="5"/>
      <c r="K36" s="5"/>
      <c r="L36" s="5"/>
      <c r="M36" s="5"/>
      <c r="N36" s="17"/>
    </row>
    <row r="37" spans="2:14" x14ac:dyDescent="0.25">
      <c r="C37" s="1" t="s">
        <v>14</v>
      </c>
      <c r="D37" t="s">
        <v>22</v>
      </c>
      <c r="E37" s="8">
        <v>3.5110000000000001</v>
      </c>
      <c r="I37" s="17"/>
      <c r="J37" s="17"/>
      <c r="K37" s="17"/>
      <c r="L37" s="17"/>
      <c r="M37" s="17"/>
      <c r="N37" s="17"/>
    </row>
    <row r="38" spans="2:14" x14ac:dyDescent="0.25">
      <c r="C38" s="1" t="s">
        <v>18</v>
      </c>
      <c r="D38" t="s">
        <v>19</v>
      </c>
      <c r="E38" s="8">
        <v>0.59079999999999999</v>
      </c>
      <c r="F38" t="s">
        <v>42</v>
      </c>
      <c r="I38" s="17"/>
      <c r="J38" s="17"/>
      <c r="K38" s="17"/>
      <c r="L38" s="17"/>
      <c r="M38" s="17"/>
      <c r="N38" s="17"/>
    </row>
    <row r="39" spans="2:14" x14ac:dyDescent="0.25">
      <c r="C39" s="1" t="s">
        <v>24</v>
      </c>
      <c r="D39" t="s">
        <v>25</v>
      </c>
      <c r="E39" s="8">
        <v>0.52310000000000001</v>
      </c>
      <c r="F39" t="s">
        <v>26</v>
      </c>
      <c r="I39" s="17"/>
      <c r="J39" s="17"/>
      <c r="K39" s="17"/>
      <c r="L39" s="17"/>
      <c r="M39" s="17"/>
      <c r="N39" s="17"/>
    </row>
    <row r="40" spans="2:14" x14ac:dyDescent="0.25">
      <c r="C40" s="1" t="s">
        <v>30</v>
      </c>
      <c r="D40" t="s">
        <v>31</v>
      </c>
      <c r="E40" s="8">
        <v>0.31459999999999999</v>
      </c>
      <c r="F40" t="s">
        <v>32</v>
      </c>
      <c r="I40" s="5"/>
      <c r="J40" s="5"/>
      <c r="K40" s="5"/>
      <c r="L40" s="5"/>
      <c r="M40" s="5"/>
      <c r="N40" s="17"/>
    </row>
    <row r="41" spans="2:14" x14ac:dyDescent="0.25">
      <c r="I41" s="5"/>
      <c r="J41" s="5"/>
      <c r="K41" s="5"/>
      <c r="L41" s="5"/>
      <c r="M41" s="5"/>
      <c r="N41" s="17"/>
    </row>
    <row r="42" spans="2:14" x14ac:dyDescent="0.25">
      <c r="I42" s="5"/>
      <c r="J42" s="5"/>
      <c r="K42" s="5"/>
      <c r="L42" s="5"/>
      <c r="M42" s="5"/>
      <c r="N42" s="17"/>
    </row>
    <row r="43" spans="2:14" x14ac:dyDescent="0.25">
      <c r="C43" s="1" t="s">
        <v>15</v>
      </c>
      <c r="D43" t="s">
        <v>17</v>
      </c>
      <c r="E43">
        <f>E38*E35</f>
        <v>0.2020536</v>
      </c>
      <c r="F43" s="1" t="s">
        <v>35</v>
      </c>
      <c r="G43" s="13">
        <f>E43/E$47</f>
        <v>0.1762859216114408</v>
      </c>
      <c r="I43" s="17"/>
      <c r="J43" s="17"/>
      <c r="K43" s="17"/>
      <c r="L43" s="17"/>
      <c r="M43" s="17"/>
      <c r="N43" s="17"/>
    </row>
    <row r="44" spans="2:14" x14ac:dyDescent="0.25">
      <c r="C44" s="1" t="s">
        <v>16</v>
      </c>
      <c r="D44" t="s">
        <v>23</v>
      </c>
      <c r="E44">
        <f>SQRT(((E36*E39)^2)-((E43^2)/(3*10)))</f>
        <v>0.22983785671167836</v>
      </c>
      <c r="F44" s="1" t="s">
        <v>36</v>
      </c>
      <c r="G44" s="13">
        <f>E44/E$47</f>
        <v>0.20052688193438026</v>
      </c>
      <c r="I44" s="17"/>
      <c r="J44" s="17"/>
      <c r="K44" s="17"/>
      <c r="L44" s="17"/>
      <c r="M44" s="17"/>
      <c r="N44" s="17"/>
    </row>
    <row r="45" spans="2:14" x14ac:dyDescent="0.25">
      <c r="C45" s="1" t="s">
        <v>41</v>
      </c>
      <c r="D45" t="s">
        <v>27</v>
      </c>
      <c r="E45">
        <f>SQRT((E43^2)+(E44^2))</f>
        <v>0.30602466836968878</v>
      </c>
      <c r="F45" s="1" t="s">
        <v>37</v>
      </c>
      <c r="G45" s="14">
        <f>E45/E$47</f>
        <v>0.26699767140692432</v>
      </c>
      <c r="I45" s="5"/>
      <c r="J45" s="5"/>
      <c r="K45" s="5"/>
      <c r="L45" s="5"/>
      <c r="M45" s="5"/>
      <c r="N45" s="17"/>
    </row>
    <row r="46" spans="2:14" x14ac:dyDescent="0.25">
      <c r="C46" s="1" t="s">
        <v>28</v>
      </c>
      <c r="D46" t="s">
        <v>29</v>
      </c>
      <c r="E46">
        <f>E37*E40</f>
        <v>1.1045606000000001</v>
      </c>
      <c r="F46" s="1" t="s">
        <v>38</v>
      </c>
      <c r="G46" s="13">
        <f>E46/E$47</f>
        <v>0.96369717414926559</v>
      </c>
      <c r="I46" s="17"/>
      <c r="J46" s="17"/>
      <c r="K46" s="17"/>
      <c r="L46" s="17"/>
      <c r="M46" s="17"/>
      <c r="N46" s="17"/>
    </row>
    <row r="47" spans="2:14" x14ac:dyDescent="0.25">
      <c r="C47" s="1" t="s">
        <v>33</v>
      </c>
      <c r="D47" t="s">
        <v>34</v>
      </c>
      <c r="E47">
        <f>SQRT((E45^2)+(E46^2))</f>
        <v>1.1461698027444007</v>
      </c>
      <c r="I47" s="17"/>
      <c r="J47" s="17"/>
      <c r="K47" s="17"/>
      <c r="L47" s="17"/>
      <c r="M47" s="17"/>
      <c r="N47" s="17"/>
    </row>
    <row r="48" spans="2:14" x14ac:dyDescent="0.25">
      <c r="C48" s="1"/>
      <c r="D48" s="2"/>
      <c r="E48" s="2"/>
      <c r="F48" s="2"/>
      <c r="G48" s="2"/>
      <c r="H48" s="2"/>
      <c r="I48" s="18"/>
      <c r="J48" s="18"/>
      <c r="K48" s="18"/>
      <c r="L48" s="18"/>
      <c r="M48" s="18"/>
      <c r="N48" s="5"/>
    </row>
    <row r="49" spans="3:14" x14ac:dyDescent="0.25">
      <c r="C49" s="1"/>
      <c r="E49" s="12"/>
      <c r="F49" s="2"/>
      <c r="G49" s="2"/>
      <c r="H49" s="2"/>
      <c r="I49" s="18"/>
      <c r="J49" s="18"/>
      <c r="K49" s="18"/>
      <c r="L49" s="18"/>
      <c r="M49" s="18"/>
      <c r="N49" s="5"/>
    </row>
    <row r="50" spans="3:14" x14ac:dyDescent="0.25">
      <c r="C50" s="1"/>
      <c r="E50" s="8"/>
      <c r="I50" s="5"/>
      <c r="J50" s="5"/>
      <c r="K50" s="5"/>
      <c r="L50" s="5"/>
      <c r="M50" s="5"/>
      <c r="N50" s="5"/>
    </row>
    <row r="51" spans="3:14" x14ac:dyDescent="0.25">
      <c r="C51" s="1"/>
      <c r="E51" s="8"/>
      <c r="I51" s="5"/>
      <c r="J51" s="5"/>
      <c r="K51" s="5"/>
      <c r="L51" s="5"/>
      <c r="M51" s="5"/>
      <c r="N51" s="5"/>
    </row>
    <row r="52" spans="3:14" x14ac:dyDescent="0.25">
      <c r="C52" s="1"/>
      <c r="E52" s="8"/>
      <c r="N52" s="4"/>
    </row>
    <row r="53" spans="3:14" x14ac:dyDescent="0.25">
      <c r="C53" s="1"/>
      <c r="E53" s="8"/>
      <c r="N53" s="4"/>
    </row>
    <row r="54" spans="3:14" x14ac:dyDescent="0.25">
      <c r="C54" s="1"/>
      <c r="E54" s="8"/>
    </row>
    <row r="57" spans="3:14" x14ac:dyDescent="0.25">
      <c r="C57" s="1"/>
      <c r="F57" s="1"/>
      <c r="G57" s="13"/>
    </row>
    <row r="58" spans="3:14" x14ac:dyDescent="0.25">
      <c r="C58" s="1"/>
      <c r="F58" s="1"/>
      <c r="G58" s="13"/>
    </row>
    <row r="59" spans="3:14" x14ac:dyDescent="0.25">
      <c r="C59" s="1"/>
      <c r="F59" s="1"/>
      <c r="G59" s="14"/>
    </row>
    <row r="60" spans="3:14" x14ac:dyDescent="0.25">
      <c r="C60" s="1"/>
      <c r="F60" s="1"/>
      <c r="G60" s="13"/>
    </row>
    <row r="61" spans="3:14" x14ac:dyDescent="0.25">
      <c r="C61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Xorge Castro</dc:creator>
  <cp:lastModifiedBy>Xorge Castro</cp:lastModifiedBy>
  <dcterms:created xsi:type="dcterms:W3CDTF">2018-03-16T17:52:01Z</dcterms:created>
  <dcterms:modified xsi:type="dcterms:W3CDTF">2018-04-03T10:42:41Z</dcterms:modified>
</cp:coreProperties>
</file>