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c\Desktop\"/>
    </mc:Choice>
  </mc:AlternateContent>
  <bookViews>
    <workbookView xWindow="0" yWindow="0" windowWidth="26550" windowHeight="12720"/>
  </bookViews>
  <sheets>
    <sheet name="Example 1" sheetId="1" r:id="rId1"/>
    <sheet name="Exmaple 2" sheetId="3" r:id="rId2"/>
    <sheet name="Example  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3" l="1"/>
  <c r="AF10" i="3"/>
  <c r="AF11" i="3"/>
  <c r="AF12" i="3"/>
  <c r="AF8" i="3"/>
  <c r="AC11" i="3"/>
  <c r="AC8" i="3"/>
  <c r="AB10" i="3"/>
  <c r="AB8" i="3"/>
  <c r="Q21" i="3"/>
  <c r="AB12" i="3" s="1"/>
  <c r="O21" i="3"/>
  <c r="AC12" i="3" s="1"/>
  <c r="X5" i="3"/>
  <c r="V5" i="3"/>
  <c r="AB11" i="3" s="1"/>
  <c r="Q5" i="3"/>
  <c r="AC10" i="3" s="1"/>
  <c r="O5" i="3"/>
  <c r="L5" i="3"/>
  <c r="AC9" i="3" s="1"/>
  <c r="J5" i="3"/>
  <c r="AB9" i="3" s="1"/>
  <c r="G5" i="3"/>
  <c r="E5" i="3"/>
  <c r="U4" i="1"/>
  <c r="S4" i="1"/>
  <c r="P4" i="1"/>
  <c r="N4" i="1"/>
  <c r="K4" i="1"/>
  <c r="I4" i="1"/>
  <c r="F4" i="1"/>
  <c r="D4" i="1"/>
  <c r="AE12" i="3" l="1"/>
  <c r="AE9" i="3"/>
  <c r="AB13" i="3"/>
  <c r="J3" i="3" s="1"/>
  <c r="AE11" i="3"/>
  <c r="AC13" i="3"/>
  <c r="L3" i="3" s="1"/>
  <c r="AD11" i="3"/>
  <c r="AD8" i="3"/>
  <c r="AD12" i="3"/>
  <c r="AE8" i="3"/>
  <c r="AD10" i="3"/>
  <c r="AE10" i="3"/>
  <c r="AD9" i="3"/>
  <c r="D13" i="2"/>
  <c r="C13" i="2"/>
  <c r="F13" i="2" s="1"/>
  <c r="G12" i="2"/>
  <c r="F12" i="2"/>
  <c r="E12" i="2"/>
  <c r="F11" i="2"/>
  <c r="E11" i="2"/>
  <c r="G11" i="2" s="1"/>
  <c r="F10" i="2"/>
  <c r="E10" i="2"/>
  <c r="G10" i="2" s="1"/>
  <c r="G15" i="2" s="1"/>
  <c r="G16" i="2" s="1"/>
  <c r="Z8" i="1"/>
  <c r="Z7" i="1"/>
  <c r="Z6" i="1"/>
  <c r="Z5" i="1"/>
  <c r="Y8" i="1"/>
  <c r="Y7" i="1"/>
  <c r="Y6" i="1"/>
  <c r="Y5" i="1"/>
  <c r="AE13" i="3" l="1"/>
  <c r="AD13" i="3"/>
  <c r="AF15" i="3"/>
  <c r="AF16" i="3" s="1"/>
  <c r="AB8" i="1"/>
  <c r="AB6" i="1"/>
  <c r="AB5" i="1"/>
  <c r="G17" i="2"/>
  <c r="G18" i="2"/>
  <c r="E13" i="2"/>
  <c r="AA7" i="1"/>
  <c r="AC7" i="1" s="1"/>
  <c r="AB7" i="1"/>
  <c r="Y9" i="1"/>
  <c r="I2" i="1" s="1"/>
  <c r="AA6" i="1"/>
  <c r="AC6" i="1" s="1"/>
  <c r="AA8" i="1"/>
  <c r="AC8" i="1" s="1"/>
  <c r="AA5" i="1"/>
  <c r="AC5" i="1" s="1"/>
  <c r="Z9" i="1"/>
  <c r="AG18" i="3" l="1"/>
  <c r="AF18" i="3" s="1"/>
  <c r="Q3" i="3" s="1"/>
  <c r="AG17" i="3"/>
  <c r="AF17" i="3" s="1"/>
  <c r="AB9" i="1"/>
  <c r="AC11" i="1"/>
  <c r="AA9" i="1"/>
  <c r="K2" i="1"/>
  <c r="O3" i="3" l="1"/>
  <c r="AF19" i="3"/>
  <c r="AC12" i="1"/>
  <c r="AC13" i="1" s="1"/>
  <c r="N2" i="1" l="1"/>
  <c r="AC14" i="1"/>
  <c r="P2" i="1" s="1"/>
  <c r="AC15" i="1" l="1"/>
</calcChain>
</file>

<file path=xl/sharedStrings.xml><?xml version="1.0" encoding="utf-8"?>
<sst xmlns="http://schemas.openxmlformats.org/spreadsheetml/2006/main" count="127" uniqueCount="39">
  <si>
    <t>MMC</t>
  </si>
  <si>
    <t>LMC</t>
  </si>
  <si>
    <t>Minimum material condiction</t>
  </si>
  <si>
    <t>Least material condition</t>
  </si>
  <si>
    <t>Dim 1</t>
  </si>
  <si>
    <t>mean</t>
  </si>
  <si>
    <t>variation</t>
  </si>
  <si>
    <t>Dim 2</t>
  </si>
  <si>
    <t>Dim 3</t>
  </si>
  <si>
    <t>variance</t>
  </si>
  <si>
    <t>sigma σ</t>
  </si>
  <si>
    <t>3 σ</t>
  </si>
  <si>
    <t>TOTAL</t>
  </si>
  <si>
    <t>Tolerance Stackup example</t>
  </si>
  <si>
    <t>Dim 4</t>
  </si>
  <si>
    <t xml:space="preserve"> -</t>
  </si>
  <si>
    <t>Statistical Stackup</t>
  </si>
  <si>
    <t>Tolerance worst case Stackup</t>
  </si>
  <si>
    <t>Tolerance Stackup example 2</t>
  </si>
  <si>
    <t>taken from here</t>
  </si>
  <si>
    <t>https://www.youtube.com/watch?v=Ts2aYZD9z40</t>
  </si>
  <si>
    <t>Maximum material condiction</t>
  </si>
  <si>
    <r>
      <rPr>
        <b/>
        <sz val="11"/>
        <color theme="1"/>
        <rFont val="Calibri"/>
        <family val="2"/>
        <scheme val="minor"/>
      </rPr>
      <t>variance</t>
    </r>
    <r>
      <rPr>
        <sz val="11"/>
        <color theme="1"/>
        <rFont val="Calibri"/>
        <family val="2"/>
        <scheme val="minor"/>
      </rPr>
      <t xml:space="preserve"> is the sum squre of the sigmas</t>
    </r>
  </si>
  <si>
    <r>
      <rPr>
        <b/>
        <sz val="11"/>
        <color theme="1"/>
        <rFont val="Calibri"/>
        <family val="2"/>
        <scheme val="minor"/>
      </rPr>
      <t>sigma</t>
    </r>
    <r>
      <rPr>
        <sz val="11"/>
        <color theme="1"/>
        <rFont val="Calibri"/>
        <family val="2"/>
        <scheme val="minor"/>
      </rPr>
      <t xml:space="preserve"> is calculated by devideing the variation by 6 as we want 6 sigma</t>
    </r>
  </si>
  <si>
    <r>
      <rPr>
        <b/>
        <sz val="11"/>
        <color theme="1"/>
        <rFont val="Calibri"/>
        <family val="2"/>
        <scheme val="minor"/>
      </rPr>
      <t>varaition</t>
    </r>
    <r>
      <rPr>
        <sz val="11"/>
        <color theme="1"/>
        <rFont val="Calibri"/>
        <family val="2"/>
        <scheme val="minor"/>
      </rPr>
      <t xml:space="preserve"> = MMM minus LMC</t>
    </r>
  </si>
  <si>
    <t>(worst case)</t>
  </si>
  <si>
    <t>(statistical)</t>
  </si>
  <si>
    <r>
      <rPr>
        <b/>
        <sz val="11"/>
        <color theme="1"/>
        <rFont val="Calibri"/>
        <family val="2"/>
        <scheme val="minor"/>
      </rPr>
      <t xml:space="preserve">3 σ </t>
    </r>
    <r>
      <rPr>
        <sz val="11"/>
        <color theme="1"/>
        <rFont val="Calibri"/>
        <family val="2"/>
        <scheme val="minor"/>
      </rPr>
      <t xml:space="preserve">is sequal to square root x 3 of the variance    
  3 σ = 3 * √(variance) </t>
    </r>
  </si>
  <si>
    <t xml:space="preserve"> +</t>
  </si>
  <si>
    <t>Nominal Dimension</t>
  </si>
  <si>
    <t>and tolerance</t>
  </si>
  <si>
    <t>Dimension range</t>
  </si>
  <si>
    <t>Stackup</t>
  </si>
  <si>
    <t>Dim1</t>
  </si>
  <si>
    <t>Dim 5</t>
  </si>
  <si>
    <t xml:space="preserve"> + or  -</t>
  </si>
  <si>
    <t>variance σ ²</t>
  </si>
  <si>
    <t>statistical variation</t>
  </si>
  <si>
    <r>
      <rPr>
        <b/>
        <sz val="11"/>
        <color theme="1"/>
        <rFont val="Calibri"/>
        <family val="2"/>
        <scheme val="minor"/>
      </rPr>
      <t>Dim 5 MM</t>
    </r>
    <r>
      <rPr>
        <sz val="11"/>
        <color theme="1"/>
        <rFont val="Calibri"/>
        <family val="2"/>
        <scheme val="minor"/>
      </rPr>
      <t xml:space="preserve">C and </t>
    </r>
    <r>
      <rPr>
        <b/>
        <sz val="11"/>
        <color theme="1"/>
        <rFont val="Calibri"/>
        <family val="2"/>
        <scheme val="minor"/>
      </rPr>
      <t xml:space="preserve">LMC </t>
    </r>
    <r>
      <rPr>
        <sz val="11"/>
        <color theme="1"/>
        <rFont val="Calibri"/>
        <family val="2"/>
        <scheme val="minor"/>
      </rPr>
      <t>are swaped as they count opposite way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</si>
</sst>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165" fontId="0" fillId="0" borderId="1" xfId="0" applyNumberFormat="1" applyBorder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64850</xdr:rowOff>
    </xdr:from>
    <xdr:to>
      <xdr:col>21</xdr:col>
      <xdr:colOff>466725</xdr:colOff>
      <xdr:row>20</xdr:row>
      <xdr:rowOff>85725</xdr:rowOff>
    </xdr:to>
    <xdr:grpSp>
      <xdr:nvGrpSpPr>
        <xdr:cNvPr id="18" name="Group 17"/>
        <xdr:cNvGrpSpPr/>
      </xdr:nvGrpSpPr>
      <xdr:grpSpPr>
        <a:xfrm>
          <a:off x="2324101" y="302975"/>
          <a:ext cx="7524749" cy="3640375"/>
          <a:chOff x="3829050" y="1750775"/>
          <a:chExt cx="7696197" cy="4473387"/>
        </a:xfrm>
      </xdr:grpSpPr>
      <xdr:sp macro="" textlink="">
        <xdr:nvSpPr>
          <xdr:cNvPr id="4" name="Rectangle 3"/>
          <xdr:cNvSpPr/>
        </xdr:nvSpPr>
        <xdr:spPr>
          <a:xfrm>
            <a:off x="3829050" y="3947127"/>
            <a:ext cx="1918447" cy="1479176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5" name="Rectangle 4"/>
          <xdr:cNvSpPr/>
        </xdr:nvSpPr>
        <xdr:spPr>
          <a:xfrm>
            <a:off x="5747497" y="3579574"/>
            <a:ext cx="1918447" cy="221428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" name="Rectangle 5"/>
          <xdr:cNvSpPr/>
        </xdr:nvSpPr>
        <xdr:spPr>
          <a:xfrm>
            <a:off x="7665944" y="3149268"/>
            <a:ext cx="1940855" cy="3074894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7" name="Straight Arrow Connector 6"/>
          <xdr:cNvCxnSpPr/>
        </xdr:nvCxnSpPr>
        <xdr:spPr>
          <a:xfrm>
            <a:off x="3829050" y="2530703"/>
            <a:ext cx="1918447" cy="8868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flipV="1">
            <a:off x="3829050" y="1750775"/>
            <a:ext cx="0" cy="18288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5738532" y="2181081"/>
            <a:ext cx="0" cy="118782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V="1">
            <a:off x="7665944" y="2181080"/>
            <a:ext cx="0" cy="8382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V="1">
            <a:off x="9584391" y="2181080"/>
            <a:ext cx="0" cy="8382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/>
          <xdr:cNvCxnSpPr/>
        </xdr:nvCxnSpPr>
        <xdr:spPr>
          <a:xfrm>
            <a:off x="3829050" y="1952625"/>
            <a:ext cx="7655857" cy="35389"/>
          </a:xfrm>
          <a:prstGeom prst="straightConnector1">
            <a:avLst/>
          </a:prstGeom>
          <a:ln w="57150">
            <a:solidFill>
              <a:srgbClr val="FF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/>
          <xdr:cNvCxnSpPr/>
        </xdr:nvCxnSpPr>
        <xdr:spPr>
          <a:xfrm>
            <a:off x="5751978" y="2530703"/>
            <a:ext cx="1918447" cy="8868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/>
        </xdr:nvCxnSpPr>
        <xdr:spPr>
          <a:xfrm>
            <a:off x="7679389" y="2530703"/>
            <a:ext cx="1918447" cy="8868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Rectangle 14"/>
          <xdr:cNvSpPr/>
        </xdr:nvSpPr>
        <xdr:spPr>
          <a:xfrm>
            <a:off x="9606800" y="4081597"/>
            <a:ext cx="1905003" cy="1210236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16" name="Straight Connector 15"/>
          <xdr:cNvCxnSpPr/>
        </xdr:nvCxnSpPr>
        <xdr:spPr>
          <a:xfrm flipV="1">
            <a:off x="11484908" y="1750775"/>
            <a:ext cx="0" cy="219635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/>
        </xdr:nvCxnSpPr>
        <xdr:spPr>
          <a:xfrm>
            <a:off x="9606800" y="2530703"/>
            <a:ext cx="1918447" cy="8868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1485898</xdr:colOff>
      <xdr:row>3</xdr:row>
      <xdr:rowOff>187572</xdr:rowOff>
    </xdr:from>
    <xdr:to>
      <xdr:col>25</xdr:col>
      <xdr:colOff>95249</xdr:colOff>
      <xdr:row>26</xdr:row>
      <xdr:rowOff>142875</xdr:rowOff>
    </xdr:to>
    <xdr:grpSp>
      <xdr:nvGrpSpPr>
        <xdr:cNvPr id="21" name="Group 20"/>
        <xdr:cNvGrpSpPr/>
      </xdr:nvGrpSpPr>
      <xdr:grpSpPr>
        <a:xfrm>
          <a:off x="2038348" y="759072"/>
          <a:ext cx="7486651" cy="4384428"/>
          <a:chOff x="2095500" y="111372"/>
          <a:chExt cx="7896838" cy="4336803"/>
        </a:xfrm>
      </xdr:grpSpPr>
      <xdr:sp macro="" textlink="">
        <xdr:nvSpPr>
          <xdr:cNvPr id="2" name="Rectangle 1"/>
          <xdr:cNvSpPr/>
        </xdr:nvSpPr>
        <xdr:spPr>
          <a:xfrm>
            <a:off x="2635904" y="1473345"/>
            <a:ext cx="1536183" cy="11407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3" name="Rectangle 2"/>
          <xdr:cNvSpPr/>
        </xdr:nvSpPr>
        <xdr:spPr>
          <a:xfrm>
            <a:off x="4172087" y="1287573"/>
            <a:ext cx="1536183" cy="1512286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" name="Rectangle 3"/>
          <xdr:cNvSpPr/>
        </xdr:nvSpPr>
        <xdr:spPr>
          <a:xfrm>
            <a:off x="5708270" y="1086188"/>
            <a:ext cx="1554126" cy="1915054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5" name="Straight Arrow Connector 4"/>
          <xdr:cNvCxnSpPr/>
        </xdr:nvCxnSpPr>
        <xdr:spPr>
          <a:xfrm>
            <a:off x="2635904" y="381000"/>
            <a:ext cx="1536183" cy="6839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flipV="1">
            <a:off x="2635904" y="111372"/>
            <a:ext cx="0" cy="107851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flipV="1">
            <a:off x="4164908" y="111372"/>
            <a:ext cx="0" cy="91604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flipV="1">
            <a:off x="5708270" y="111372"/>
            <a:ext cx="0" cy="64641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7244453" y="111372"/>
            <a:ext cx="0" cy="64641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2635904" y="3407835"/>
            <a:ext cx="6800271" cy="30274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>
            <a:off x="4175675" y="381000"/>
            <a:ext cx="1536183" cy="6839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/>
          <xdr:cNvCxnSpPr/>
        </xdr:nvCxnSpPr>
        <xdr:spPr>
          <a:xfrm>
            <a:off x="5719036" y="381000"/>
            <a:ext cx="1536183" cy="6839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Rectangle 12"/>
          <xdr:cNvSpPr/>
        </xdr:nvSpPr>
        <xdr:spPr>
          <a:xfrm>
            <a:off x="7930105" y="1577048"/>
            <a:ext cx="1525418" cy="93333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14" name="Straight Connector 13"/>
          <xdr:cNvCxnSpPr/>
        </xdr:nvCxnSpPr>
        <xdr:spPr>
          <a:xfrm flipV="1">
            <a:off x="7930105" y="111372"/>
            <a:ext cx="0" cy="13619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/>
        </xdr:nvCxnSpPr>
        <xdr:spPr>
          <a:xfrm>
            <a:off x="7244453" y="381000"/>
            <a:ext cx="768091" cy="0"/>
          </a:xfrm>
          <a:prstGeom prst="straightConnector1">
            <a:avLst/>
          </a:prstGeom>
          <a:ln w="57150">
            <a:solidFill>
              <a:srgbClr val="FF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Rectangle 15"/>
          <xdr:cNvSpPr/>
        </xdr:nvSpPr>
        <xdr:spPr>
          <a:xfrm>
            <a:off x="2095500" y="1473344"/>
            <a:ext cx="536815" cy="2936731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2632315" y="3946168"/>
            <a:ext cx="6823208" cy="32333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9455523" y="1577048"/>
            <a:ext cx="536815" cy="2871127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19" name="Straight Arrow Connector 18"/>
          <xdr:cNvCxnSpPr/>
        </xdr:nvCxnSpPr>
        <xdr:spPr>
          <a:xfrm>
            <a:off x="7924722" y="381000"/>
            <a:ext cx="1536183" cy="6839"/>
          </a:xfrm>
          <a:prstGeom prst="straightConnector1">
            <a:avLst/>
          </a:prstGeom>
          <a:ln w="5715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V="1">
            <a:off x="9436175" y="111372"/>
            <a:ext cx="0" cy="146567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333375</xdr:colOff>
      <xdr:row>3</xdr:row>
      <xdr:rowOff>0</xdr:rowOff>
    </xdr:from>
    <xdr:to>
      <xdr:col>18</xdr:col>
      <xdr:colOff>342900</xdr:colOff>
      <xdr:row>5</xdr:row>
      <xdr:rowOff>28575</xdr:rowOff>
    </xdr:to>
    <xdr:sp macro="" textlink="">
      <xdr:nvSpPr>
        <xdr:cNvPr id="24" name="Freeform 23"/>
        <xdr:cNvSpPr/>
      </xdr:nvSpPr>
      <xdr:spPr>
        <a:xfrm>
          <a:off x="4333875" y="571500"/>
          <a:ext cx="2781300" cy="409575"/>
        </a:xfrm>
        <a:custGeom>
          <a:avLst/>
          <a:gdLst>
            <a:gd name="connsiteX0" fmla="*/ 0 w 419100"/>
            <a:gd name="connsiteY0" fmla="*/ 0 h 504825"/>
            <a:gd name="connsiteX1" fmla="*/ 419100 w 419100"/>
            <a:gd name="connsiteY1" fmla="*/ 0 h 504825"/>
            <a:gd name="connsiteX2" fmla="*/ 419100 w 419100"/>
            <a:gd name="connsiteY2" fmla="*/ 504825 h 504825"/>
            <a:gd name="connsiteX0" fmla="*/ 0 w 2781300"/>
            <a:gd name="connsiteY0" fmla="*/ 0 h 504825"/>
            <a:gd name="connsiteX1" fmla="*/ 2781300 w 2781300"/>
            <a:gd name="connsiteY1" fmla="*/ 0 h 504825"/>
            <a:gd name="connsiteX2" fmla="*/ 2781300 w 2781300"/>
            <a:gd name="connsiteY2" fmla="*/ 504825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1300" h="504825">
              <a:moveTo>
                <a:pt x="0" y="0"/>
              </a:moveTo>
              <a:lnTo>
                <a:pt x="2781300" y="0"/>
              </a:lnTo>
              <a:lnTo>
                <a:pt x="2781300" y="504825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workbookViewId="0">
      <selection activeCell="AC14" sqref="AC14"/>
    </sheetView>
  </sheetViews>
  <sheetFormatPr defaultRowHeight="15" x14ac:dyDescent="0.25"/>
  <cols>
    <col min="1" max="1" width="29.5703125" style="4" customWidth="1"/>
    <col min="2" max="2" width="5.28515625" customWidth="1"/>
    <col min="3" max="3" width="6.140625" customWidth="1"/>
    <col min="4" max="4" width="5.7109375" customWidth="1"/>
    <col min="5" max="5" width="2.5703125" customWidth="1"/>
    <col min="6" max="6" width="5.28515625" customWidth="1"/>
    <col min="7" max="7" width="6.28515625" customWidth="1"/>
    <col min="8" max="8" width="8.85546875" customWidth="1"/>
    <col min="9" max="9" width="5.5703125" bestFit="1" customWidth="1"/>
    <col min="10" max="10" width="3" customWidth="1"/>
    <col min="11" max="12" width="5.42578125" customWidth="1"/>
    <col min="13" max="13" width="10.140625" customWidth="1"/>
    <col min="14" max="14" width="7.28515625" customWidth="1"/>
    <col min="15" max="15" width="2.140625" bestFit="1" customWidth="1"/>
    <col min="16" max="17" width="5.28515625" customWidth="1"/>
    <col min="18" max="18" width="7.42578125" customWidth="1"/>
    <col min="19" max="19" width="6.140625" customWidth="1"/>
    <col min="20" max="20" width="3.28515625" customWidth="1"/>
    <col min="21" max="21" width="4.5703125" bestFit="1" customWidth="1"/>
    <col min="22" max="22" width="7.5703125" customWidth="1"/>
    <col min="23" max="23" width="6.7109375" customWidth="1"/>
    <col min="30" max="30" width="6.42578125" customWidth="1"/>
    <col min="31" max="31" width="22.7109375" customWidth="1"/>
  </cols>
  <sheetData>
    <row r="1" spans="1:29" ht="18.75" x14ac:dyDescent="0.3">
      <c r="H1" t="s">
        <v>17</v>
      </c>
      <c r="N1" t="s">
        <v>16</v>
      </c>
      <c r="X1" s="11" t="s">
        <v>13</v>
      </c>
    </row>
    <row r="2" spans="1:29" x14ac:dyDescent="0.25">
      <c r="A2" s="4" t="s">
        <v>32</v>
      </c>
      <c r="I2" s="9">
        <f>Y9</f>
        <v>15</v>
      </c>
      <c r="J2" s="10" t="s">
        <v>15</v>
      </c>
      <c r="K2" s="13">
        <f>Z9</f>
        <v>11.15</v>
      </c>
      <c r="L2" s="13"/>
      <c r="N2" s="9">
        <f>AC13</f>
        <v>14.116933299208736</v>
      </c>
      <c r="O2" t="s">
        <v>15</v>
      </c>
      <c r="P2" s="9">
        <f>AC14</f>
        <v>12.033066700791263</v>
      </c>
      <c r="Q2" s="9"/>
    </row>
    <row r="3" spans="1:29" x14ac:dyDescent="0.25">
      <c r="Y3" s="4" t="s">
        <v>0</v>
      </c>
      <c r="Z3" s="4" t="s">
        <v>1</v>
      </c>
      <c r="AA3" s="4" t="s">
        <v>6</v>
      </c>
      <c r="AB3" s="4" t="s">
        <v>5</v>
      </c>
      <c r="AC3" s="4" t="s">
        <v>10</v>
      </c>
    </row>
    <row r="4" spans="1:29" x14ac:dyDescent="0.25">
      <c r="A4" s="4" t="s">
        <v>31</v>
      </c>
      <c r="D4" s="23">
        <f>D6+F6</f>
        <v>3</v>
      </c>
      <c r="E4" s="24" t="s">
        <v>15</v>
      </c>
      <c r="F4" s="25">
        <f>D6-F7</f>
        <v>1.7</v>
      </c>
      <c r="G4" s="25"/>
      <c r="H4" s="24"/>
      <c r="I4" s="23">
        <f>I6+K6</f>
        <v>4.2</v>
      </c>
      <c r="J4" s="24" t="s">
        <v>15</v>
      </c>
      <c r="K4" s="25">
        <f>I6-K7</f>
        <v>2.8</v>
      </c>
      <c r="L4" s="25"/>
      <c r="M4" s="25"/>
      <c r="N4" s="23">
        <f>N6+P6</f>
        <v>3.4</v>
      </c>
      <c r="O4" s="24" t="s">
        <v>15</v>
      </c>
      <c r="P4" s="25">
        <f>N6-P7</f>
        <v>2.95</v>
      </c>
      <c r="Q4" s="25"/>
      <c r="R4" s="25"/>
      <c r="S4" s="23">
        <f>S6+U6</f>
        <v>4.4000000000000004</v>
      </c>
      <c r="T4" s="24" t="s">
        <v>15</v>
      </c>
      <c r="U4" s="25">
        <f>S6-U7</f>
        <v>3.6999999999999997</v>
      </c>
      <c r="Y4" s="4"/>
      <c r="Z4" s="4"/>
      <c r="AA4" s="4"/>
      <c r="AB4" s="4"/>
      <c r="AC4" s="10">
        <v>6</v>
      </c>
    </row>
    <row r="5" spans="1:29" x14ac:dyDescent="0.25">
      <c r="X5" t="s">
        <v>4</v>
      </c>
      <c r="Y5" s="14">
        <f>D4</f>
        <v>3</v>
      </c>
      <c r="Z5" s="14">
        <f>F4</f>
        <v>1.7</v>
      </c>
      <c r="AA5" s="14">
        <f>Y5-Z5</f>
        <v>1.3</v>
      </c>
      <c r="AB5" s="4">
        <f>AVERAGE(Y5:Z5)</f>
        <v>2.35</v>
      </c>
      <c r="AC5" s="17">
        <f>AA5/AC$4</f>
        <v>0.21666666666666667</v>
      </c>
    </row>
    <row r="6" spans="1:29" x14ac:dyDescent="0.25">
      <c r="A6" s="4" t="s">
        <v>29</v>
      </c>
      <c r="C6" s="4" t="s">
        <v>33</v>
      </c>
      <c r="D6" s="2">
        <v>2.5</v>
      </c>
      <c r="E6" t="s">
        <v>28</v>
      </c>
      <c r="F6">
        <v>0.5</v>
      </c>
      <c r="H6" s="4" t="s">
        <v>7</v>
      </c>
      <c r="I6" s="2">
        <v>3.5</v>
      </c>
      <c r="J6" t="s">
        <v>28</v>
      </c>
      <c r="K6">
        <v>0.7</v>
      </c>
      <c r="M6" s="4" t="s">
        <v>8</v>
      </c>
      <c r="N6" s="2">
        <v>3.25</v>
      </c>
      <c r="O6" t="s">
        <v>28</v>
      </c>
      <c r="P6">
        <v>0.15</v>
      </c>
      <c r="R6" s="4" t="s">
        <v>14</v>
      </c>
      <c r="S6" s="2">
        <v>3.9</v>
      </c>
      <c r="T6" t="s">
        <v>28</v>
      </c>
      <c r="U6">
        <v>0.5</v>
      </c>
      <c r="X6" t="s">
        <v>7</v>
      </c>
      <c r="Y6" s="14">
        <f>I4</f>
        <v>4.2</v>
      </c>
      <c r="Z6" s="14">
        <f>K4</f>
        <v>2.8</v>
      </c>
      <c r="AA6" s="14">
        <f t="shared" ref="AA6:AA9" si="0">Y6-Z6</f>
        <v>1.4000000000000004</v>
      </c>
      <c r="AB6" s="4">
        <f t="shared" ref="AB6:AB8" si="1">AVERAGE(Y6:Z6)</f>
        <v>3.5</v>
      </c>
      <c r="AC6" s="17">
        <f>AA6/AC$4</f>
        <v>0.23333333333333339</v>
      </c>
    </row>
    <row r="7" spans="1:29" x14ac:dyDescent="0.25">
      <c r="A7" s="4" t="s">
        <v>30</v>
      </c>
      <c r="E7" t="s">
        <v>15</v>
      </c>
      <c r="F7">
        <v>0.8</v>
      </c>
      <c r="J7" t="s">
        <v>15</v>
      </c>
      <c r="K7">
        <v>0.7</v>
      </c>
      <c r="O7" t="s">
        <v>15</v>
      </c>
      <c r="P7">
        <v>0.3</v>
      </c>
      <c r="T7" t="s">
        <v>15</v>
      </c>
      <c r="U7">
        <v>0.2</v>
      </c>
      <c r="X7" t="s">
        <v>8</v>
      </c>
      <c r="Y7" s="14">
        <f>N4</f>
        <v>3.4</v>
      </c>
      <c r="Z7" s="14">
        <f>P4</f>
        <v>2.95</v>
      </c>
      <c r="AA7" s="14">
        <f t="shared" ref="AA7" si="2">Y7-Z7</f>
        <v>0.44999999999999973</v>
      </c>
      <c r="AB7" s="4">
        <f t="shared" ref="AB7" si="3">AVERAGE(Y7:Z7)</f>
        <v>3.1749999999999998</v>
      </c>
      <c r="AC7" s="17">
        <f>AA7/AC$4</f>
        <v>7.4999999999999956E-2</v>
      </c>
    </row>
    <row r="8" spans="1:29" x14ac:dyDescent="0.25">
      <c r="X8" s="5" t="s">
        <v>14</v>
      </c>
      <c r="Y8" s="15">
        <f>S4</f>
        <v>4.4000000000000004</v>
      </c>
      <c r="Z8" s="15">
        <f>U4</f>
        <v>3.6999999999999997</v>
      </c>
      <c r="AA8" s="15">
        <f t="shared" si="0"/>
        <v>0.70000000000000062</v>
      </c>
      <c r="AB8" s="18">
        <f t="shared" si="1"/>
        <v>4.05</v>
      </c>
      <c r="AC8" s="19">
        <f>AA8/AC$4</f>
        <v>0.11666666666666677</v>
      </c>
    </row>
    <row r="9" spans="1:29" x14ac:dyDescent="0.25">
      <c r="X9" t="s">
        <v>12</v>
      </c>
      <c r="Y9" s="16">
        <f>SUM(Y5:Y8)</f>
        <v>15</v>
      </c>
      <c r="Z9" s="16">
        <f>SUM(Z5:Z8)</f>
        <v>11.15</v>
      </c>
      <c r="AA9" s="4">
        <f t="shared" si="0"/>
        <v>3.8499999999999996</v>
      </c>
      <c r="AB9" s="16">
        <f>SUM(AB5:AB8)</f>
        <v>13.074999999999999</v>
      </c>
      <c r="AC9" s="4"/>
    </row>
    <row r="10" spans="1:29" x14ac:dyDescent="0.25">
      <c r="Y10" t="s">
        <v>25</v>
      </c>
      <c r="AA10" s="4"/>
      <c r="AB10" s="4"/>
      <c r="AC10" s="4"/>
    </row>
    <row r="11" spans="1:29" x14ac:dyDescent="0.25">
      <c r="AA11" s="4" t="s">
        <v>26</v>
      </c>
      <c r="AB11" t="s">
        <v>9</v>
      </c>
      <c r="AC11">
        <f>SUMSQ(AC5:AC8)</f>
        <v>0.12062500000000004</v>
      </c>
    </row>
    <row r="12" spans="1:29" x14ac:dyDescent="0.25">
      <c r="AB12" t="s">
        <v>11</v>
      </c>
      <c r="AC12">
        <f>3*(SQRT(AC11))</f>
        <v>1.0419332992087356</v>
      </c>
    </row>
    <row r="13" spans="1:29" x14ac:dyDescent="0.25">
      <c r="AB13" t="s">
        <v>0</v>
      </c>
      <c r="AC13" s="9">
        <f>AB9+AC12</f>
        <v>14.116933299208736</v>
      </c>
    </row>
    <row r="14" spans="1:29" x14ac:dyDescent="0.25">
      <c r="AB14" t="s">
        <v>1</v>
      </c>
      <c r="AC14" s="9">
        <f>AB9-AC12</f>
        <v>12.033066700791263</v>
      </c>
    </row>
    <row r="15" spans="1:29" x14ac:dyDescent="0.25">
      <c r="AB15" s="4" t="s">
        <v>37</v>
      </c>
      <c r="AC15" s="2">
        <f>AC13-AC14</f>
        <v>2.0838665984174725</v>
      </c>
    </row>
    <row r="18" spans="9:29" x14ac:dyDescent="0.25">
      <c r="X18" t="s">
        <v>0</v>
      </c>
      <c r="Y18" t="s">
        <v>21</v>
      </c>
    </row>
    <row r="19" spans="9:29" x14ac:dyDescent="0.25">
      <c r="X19" t="s">
        <v>1</v>
      </c>
      <c r="Y19" t="s">
        <v>3</v>
      </c>
    </row>
    <row r="20" spans="9:29" x14ac:dyDescent="0.25">
      <c r="X20" t="s">
        <v>24</v>
      </c>
    </row>
    <row r="21" spans="9:29" ht="34.5" customHeight="1" x14ac:dyDescent="0.25">
      <c r="X21" s="20" t="s">
        <v>23</v>
      </c>
      <c r="Y21" s="20"/>
      <c r="Z21" s="20"/>
      <c r="AA21" s="20"/>
      <c r="AB21" s="20"/>
      <c r="AC21" s="20"/>
    </row>
    <row r="22" spans="9:29" x14ac:dyDescent="0.25">
      <c r="X22" t="s">
        <v>22</v>
      </c>
    </row>
    <row r="23" spans="9:29" ht="28.5" customHeight="1" x14ac:dyDescent="0.25">
      <c r="X23" s="21" t="s">
        <v>27</v>
      </c>
      <c r="Y23" s="21"/>
      <c r="Z23" s="21"/>
      <c r="AA23" s="21"/>
      <c r="AB23" s="21"/>
      <c r="AC23" s="21"/>
    </row>
    <row r="30" spans="9:29" ht="18.75" x14ac:dyDescent="0.3">
      <c r="X30" s="11"/>
    </row>
    <row r="31" spans="9:29" x14ac:dyDescent="0.25">
      <c r="I31" s="9"/>
      <c r="J31" s="10"/>
      <c r="K31" s="13"/>
      <c r="L31" s="13"/>
      <c r="N31" s="9"/>
      <c r="P31" s="9"/>
      <c r="Q31" s="9"/>
    </row>
    <row r="32" spans="9:29" x14ac:dyDescent="0.25">
      <c r="Y32" s="4"/>
      <c r="Z32" s="4"/>
      <c r="AA32" s="4"/>
      <c r="AB32" s="4"/>
      <c r="AC32" s="4"/>
    </row>
    <row r="33" spans="4:31" x14ac:dyDescent="0.25">
      <c r="D33" s="2"/>
      <c r="F33" s="12"/>
      <c r="G33" s="12"/>
      <c r="I33" s="2"/>
      <c r="K33" s="12"/>
      <c r="L33" s="12"/>
      <c r="M33" s="12"/>
      <c r="N33" s="2"/>
      <c r="P33" s="12"/>
      <c r="Q33" s="12"/>
      <c r="R33" s="12"/>
      <c r="S33" s="2"/>
      <c r="U33" s="12"/>
      <c r="Y33" s="4"/>
      <c r="Z33" s="4"/>
      <c r="AA33" s="4"/>
      <c r="AB33" s="4"/>
      <c r="AC33" s="4"/>
    </row>
    <row r="34" spans="4:31" x14ac:dyDescent="0.25">
      <c r="Y34" s="14"/>
      <c r="Z34" s="14"/>
      <c r="AA34" s="14"/>
      <c r="AB34" s="4"/>
      <c r="AC34" s="17"/>
    </row>
    <row r="35" spans="4:31" x14ac:dyDescent="0.25">
      <c r="Y35" s="14"/>
      <c r="Z35" s="14"/>
      <c r="AA35" s="14"/>
      <c r="AB35" s="4"/>
      <c r="AC35" s="17"/>
    </row>
    <row r="36" spans="4:31" x14ac:dyDescent="0.25">
      <c r="W36" s="28"/>
      <c r="X36" s="28"/>
      <c r="Y36" s="29"/>
      <c r="Z36" s="29"/>
      <c r="AA36" s="29"/>
      <c r="AB36" s="30"/>
      <c r="AC36" s="31"/>
      <c r="AD36" s="28"/>
      <c r="AE36" s="28"/>
    </row>
    <row r="37" spans="4:31" x14ac:dyDescent="0.25">
      <c r="W37" s="28"/>
      <c r="X37" s="28"/>
      <c r="Y37" s="29"/>
      <c r="Z37" s="29"/>
      <c r="AA37" s="29"/>
      <c r="AB37" s="30"/>
      <c r="AC37" s="31"/>
      <c r="AD37" s="28"/>
      <c r="AE37" s="28"/>
    </row>
    <row r="38" spans="4:31" x14ac:dyDescent="0.25">
      <c r="W38" s="28"/>
      <c r="X38" s="28"/>
      <c r="Y38" s="32"/>
      <c r="Z38" s="32"/>
      <c r="AA38" s="30"/>
      <c r="AB38" s="32"/>
      <c r="AC38" s="30"/>
      <c r="AD38" s="28"/>
      <c r="AE38" s="28"/>
    </row>
    <row r="39" spans="4:31" x14ac:dyDescent="0.25">
      <c r="W39" s="28"/>
      <c r="X39" s="28"/>
      <c r="Y39" s="28"/>
      <c r="Z39" s="28"/>
      <c r="AA39" s="30"/>
      <c r="AB39" s="30"/>
      <c r="AC39" s="30"/>
      <c r="AD39" s="28"/>
      <c r="AE39" s="28"/>
    </row>
    <row r="40" spans="4:31" x14ac:dyDescent="0.25">
      <c r="W40" s="28"/>
      <c r="X40" s="28"/>
      <c r="Y40" s="28"/>
      <c r="Z40" s="28"/>
      <c r="AA40" s="28"/>
      <c r="AB40" s="28"/>
      <c r="AC40" s="28"/>
      <c r="AD40" s="28"/>
      <c r="AE40" s="28"/>
    </row>
    <row r="42" spans="4:31" x14ac:dyDescent="0.25">
      <c r="AC42" s="9"/>
    </row>
    <row r="43" spans="4:31" x14ac:dyDescent="0.25">
      <c r="AC43" s="9"/>
    </row>
    <row r="49" spans="24:29" x14ac:dyDescent="0.25">
      <c r="X49" s="20"/>
      <c r="Y49" s="20"/>
      <c r="Z49" s="20"/>
      <c r="AA49" s="20"/>
      <c r="AB49" s="20"/>
      <c r="AC49" s="20"/>
    </row>
    <row r="51" spans="24:29" x14ac:dyDescent="0.25">
      <c r="X51" s="21"/>
      <c r="Y51" s="21"/>
      <c r="Z51" s="21"/>
      <c r="AA51" s="21"/>
      <c r="AB51" s="21"/>
      <c r="AC51" s="21"/>
    </row>
  </sheetData>
  <mergeCells count="4">
    <mergeCell ref="X21:AC21"/>
    <mergeCell ref="X23:AC23"/>
    <mergeCell ref="X49:AC49"/>
    <mergeCell ref="X51:AC5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8"/>
  <sheetViews>
    <sheetView showGridLines="0" workbookViewId="0">
      <selection activeCell="AG23" sqref="AG23"/>
    </sheetView>
  </sheetViews>
  <sheetFormatPr defaultRowHeight="15" x14ac:dyDescent="0.25"/>
  <cols>
    <col min="1" max="1" width="8.28515625" customWidth="1"/>
    <col min="2" max="2" width="23.140625" customWidth="1"/>
    <col min="3" max="3" width="8.140625" customWidth="1"/>
    <col min="4" max="4" width="4.140625" customWidth="1"/>
    <col min="5" max="5" width="4.7109375" customWidth="1"/>
    <col min="6" max="6" width="2.42578125" customWidth="1"/>
    <col min="7" max="7" width="4.5703125" style="26" customWidth="1"/>
    <col min="8" max="8" width="3.5703125" customWidth="1"/>
    <col min="9" max="9" width="6" customWidth="1"/>
    <col min="10" max="10" width="5.28515625" bestFit="1" customWidth="1"/>
    <col min="11" max="11" width="2.42578125" bestFit="1" customWidth="1"/>
    <col min="12" max="12" width="5.28515625" style="26" customWidth="1"/>
    <col min="13" max="13" width="3.42578125" customWidth="1"/>
    <col min="14" max="14" width="6" bestFit="1" customWidth="1"/>
    <col min="15" max="15" width="5.85546875" customWidth="1"/>
    <col min="16" max="16" width="2.42578125" bestFit="1" customWidth="1"/>
    <col min="17" max="17" width="5.7109375" style="26" customWidth="1"/>
    <col min="18" max="18" width="2.7109375" customWidth="1"/>
    <col min="19" max="19" width="6" bestFit="1" customWidth="1"/>
    <col min="20" max="20" width="4.5703125" bestFit="1" customWidth="1"/>
    <col min="21" max="21" width="6" bestFit="1" customWidth="1"/>
    <col min="22" max="22" width="4.5703125" bestFit="1" customWidth="1"/>
    <col min="23" max="23" width="2.42578125" bestFit="1" customWidth="1"/>
    <col min="24" max="24" width="4.5703125" style="26" bestFit="1" customWidth="1"/>
  </cols>
  <sheetData>
    <row r="2" spans="2:33" x14ac:dyDescent="0.25">
      <c r="B2" s="4"/>
      <c r="G2" s="26" t="s">
        <v>17</v>
      </c>
      <c r="O2" t="s">
        <v>16</v>
      </c>
    </row>
    <row r="3" spans="2:33" x14ac:dyDescent="0.25">
      <c r="B3" s="4" t="s">
        <v>32</v>
      </c>
      <c r="J3" s="9">
        <f>AB13</f>
        <v>1.3000000000000007</v>
      </c>
      <c r="K3" s="10" t="s">
        <v>15</v>
      </c>
      <c r="L3" s="13">
        <f>AC13</f>
        <v>3.9000000000000004</v>
      </c>
      <c r="M3" s="13"/>
      <c r="O3" s="9">
        <f>AF17</f>
        <v>1.9509622507126427</v>
      </c>
      <c r="P3" t="s">
        <v>15</v>
      </c>
      <c r="Q3" s="13">
        <f>AF18</f>
        <v>3.2490377492873601</v>
      </c>
      <c r="R3" s="9"/>
    </row>
    <row r="4" spans="2:33" ht="18.75" x14ac:dyDescent="0.3">
      <c r="B4" s="4"/>
      <c r="AA4" s="11" t="s">
        <v>13</v>
      </c>
    </row>
    <row r="5" spans="2:33" x14ac:dyDescent="0.25">
      <c r="B5" s="4" t="s">
        <v>31</v>
      </c>
      <c r="E5" s="23">
        <f>E7+G7</f>
        <v>2.7</v>
      </c>
      <c r="F5" s="24" t="s">
        <v>15</v>
      </c>
      <c r="G5" s="25">
        <f>E7-G8</f>
        <v>2.2000000000000002</v>
      </c>
      <c r="H5" s="25"/>
      <c r="I5" s="24"/>
      <c r="J5" s="23">
        <f>J7+L7</f>
        <v>3.65</v>
      </c>
      <c r="K5" s="24" t="s">
        <v>15</v>
      </c>
      <c r="L5" s="25">
        <f>J7-L8</f>
        <v>3.3</v>
      </c>
      <c r="M5" s="25"/>
      <c r="N5" s="25"/>
      <c r="O5" s="23">
        <f>O7+Q7</f>
        <v>3.4</v>
      </c>
      <c r="P5" s="24" t="s">
        <v>15</v>
      </c>
      <c r="Q5" s="25">
        <f>O7-Q8</f>
        <v>3.15</v>
      </c>
      <c r="R5" s="25"/>
      <c r="U5" s="25"/>
      <c r="V5" s="23">
        <f>V7+X7</f>
        <v>4.2</v>
      </c>
      <c r="W5" s="24" t="s">
        <v>15</v>
      </c>
      <c r="X5" s="25">
        <f>V7-X8</f>
        <v>3.6999999999999997</v>
      </c>
    </row>
    <row r="6" spans="2:33" x14ac:dyDescent="0.25">
      <c r="B6" s="4"/>
      <c r="AB6" s="4" t="s">
        <v>0</v>
      </c>
      <c r="AC6" s="4" t="s">
        <v>1</v>
      </c>
      <c r="AD6" s="4" t="s">
        <v>6</v>
      </c>
      <c r="AE6" s="4" t="s">
        <v>5</v>
      </c>
      <c r="AF6" s="4" t="s">
        <v>10</v>
      </c>
      <c r="AG6" s="27" t="s">
        <v>35</v>
      </c>
    </row>
    <row r="7" spans="2:33" x14ac:dyDescent="0.25">
      <c r="B7" s="4" t="s">
        <v>29</v>
      </c>
      <c r="D7" s="4" t="s">
        <v>33</v>
      </c>
      <c r="E7" s="2">
        <v>2.5</v>
      </c>
      <c r="F7" t="s">
        <v>28</v>
      </c>
      <c r="G7" s="26">
        <v>0.2</v>
      </c>
      <c r="I7" s="4" t="s">
        <v>7</v>
      </c>
      <c r="J7" s="2">
        <v>3.5</v>
      </c>
      <c r="K7" t="s">
        <v>28</v>
      </c>
      <c r="L7" s="26">
        <v>0.15</v>
      </c>
      <c r="N7" s="4" t="s">
        <v>8</v>
      </c>
      <c r="O7" s="2">
        <v>3.25</v>
      </c>
      <c r="P7" t="s">
        <v>28</v>
      </c>
      <c r="Q7" s="26">
        <v>0.15</v>
      </c>
      <c r="U7" s="4" t="s">
        <v>14</v>
      </c>
      <c r="V7" s="2">
        <v>3.9</v>
      </c>
      <c r="W7" t="s">
        <v>28</v>
      </c>
      <c r="X7" s="26">
        <v>0.3</v>
      </c>
      <c r="AB7" s="4"/>
      <c r="AC7" s="4"/>
      <c r="AD7" s="4"/>
      <c r="AE7" s="4"/>
      <c r="AF7" s="33">
        <v>6</v>
      </c>
      <c r="AG7" s="22"/>
    </row>
    <row r="8" spans="2:33" x14ac:dyDescent="0.25">
      <c r="B8" s="4" t="s">
        <v>30</v>
      </c>
      <c r="F8" t="s">
        <v>15</v>
      </c>
      <c r="G8" s="26">
        <v>0.3</v>
      </c>
      <c r="K8" t="s">
        <v>15</v>
      </c>
      <c r="L8" s="26">
        <v>0.2</v>
      </c>
      <c r="P8" t="s">
        <v>15</v>
      </c>
      <c r="Q8" s="26">
        <v>0.1</v>
      </c>
      <c r="W8" t="s">
        <v>15</v>
      </c>
      <c r="X8" s="26">
        <v>0.2</v>
      </c>
      <c r="AA8" t="s">
        <v>4</v>
      </c>
      <c r="AB8" s="14">
        <f>E5*AG8</f>
        <v>-2.7</v>
      </c>
      <c r="AC8" s="14">
        <f>G5*AG8</f>
        <v>-2.2000000000000002</v>
      </c>
      <c r="AD8" s="14">
        <f>AB8-AC8</f>
        <v>-0.5</v>
      </c>
      <c r="AE8" s="4">
        <f>AVERAGE(AB8:AC8)</f>
        <v>-2.4500000000000002</v>
      </c>
      <c r="AF8" s="17">
        <f>AD8/AF$7</f>
        <v>-8.3333333333333329E-2</v>
      </c>
      <c r="AG8" s="22">
        <v>-1</v>
      </c>
    </row>
    <row r="9" spans="2:33" x14ac:dyDescent="0.25">
      <c r="B9" s="4"/>
      <c r="AA9" t="s">
        <v>7</v>
      </c>
      <c r="AB9" s="14">
        <f>J5*AG9</f>
        <v>-3.65</v>
      </c>
      <c r="AC9" s="14">
        <f>L5*AG9</f>
        <v>-3.3</v>
      </c>
      <c r="AD9" s="14">
        <f t="shared" ref="AD9:AD12" si="0">AB9-AC9</f>
        <v>-0.35000000000000009</v>
      </c>
      <c r="AE9" s="4">
        <f t="shared" ref="AE9:AE12" si="1">AVERAGE(AB9:AC9)</f>
        <v>-3.4749999999999996</v>
      </c>
      <c r="AF9" s="17">
        <f t="shared" ref="AF9:AF12" si="2">AD9/AF$7</f>
        <v>-5.8333333333333348E-2</v>
      </c>
      <c r="AG9" s="22">
        <v>-1</v>
      </c>
    </row>
    <row r="10" spans="2:33" x14ac:dyDescent="0.25">
      <c r="AA10" t="s">
        <v>8</v>
      </c>
      <c r="AB10" s="14">
        <f>O5*AG10</f>
        <v>-3.4</v>
      </c>
      <c r="AC10" s="14">
        <f>Q5*AG10</f>
        <v>-3.15</v>
      </c>
      <c r="AD10" s="14">
        <f t="shared" si="0"/>
        <v>-0.25</v>
      </c>
      <c r="AE10" s="4">
        <f t="shared" si="1"/>
        <v>-3.2749999999999999</v>
      </c>
      <c r="AF10" s="17">
        <f t="shared" si="2"/>
        <v>-4.1666666666666664E-2</v>
      </c>
      <c r="AG10" s="22">
        <v>-1</v>
      </c>
    </row>
    <row r="11" spans="2:33" x14ac:dyDescent="0.25">
      <c r="AA11" t="s">
        <v>14</v>
      </c>
      <c r="AB11" s="14">
        <f>V5*AG11</f>
        <v>-4.2</v>
      </c>
      <c r="AC11" s="14">
        <f>X5*AG11</f>
        <v>-3.6999999999999997</v>
      </c>
      <c r="AD11" s="14">
        <f t="shared" ref="AD11" si="3">AB11-AC11</f>
        <v>-0.50000000000000044</v>
      </c>
      <c r="AE11" s="4">
        <f t="shared" ref="AE11" si="4">AVERAGE(AB11:AC11)</f>
        <v>-3.95</v>
      </c>
      <c r="AF11" s="17">
        <f t="shared" si="2"/>
        <v>-8.3333333333333412E-2</v>
      </c>
      <c r="AG11" s="22">
        <v>-1</v>
      </c>
    </row>
    <row r="12" spans="2:33" x14ac:dyDescent="0.25">
      <c r="AA12" s="5" t="s">
        <v>34</v>
      </c>
      <c r="AB12" s="15">
        <f>Q21*AG12</f>
        <v>15.25</v>
      </c>
      <c r="AC12" s="15">
        <f>O21*AG12</f>
        <v>16.25</v>
      </c>
      <c r="AD12" s="15">
        <f t="shared" si="0"/>
        <v>-1</v>
      </c>
      <c r="AE12" s="18">
        <f t="shared" si="1"/>
        <v>15.75</v>
      </c>
      <c r="AF12" s="19">
        <f t="shared" si="2"/>
        <v>-0.16666666666666666</v>
      </c>
      <c r="AG12" s="22">
        <v>1</v>
      </c>
    </row>
    <row r="13" spans="2:33" x14ac:dyDescent="0.25">
      <c r="AA13" t="s">
        <v>12</v>
      </c>
      <c r="AB13" s="16">
        <f>SUM(AB8:AB12)</f>
        <v>1.3000000000000007</v>
      </c>
      <c r="AC13" s="16">
        <f>SUM(AC8:AC12)</f>
        <v>3.9000000000000004</v>
      </c>
      <c r="AD13" s="4">
        <f>AB13-AC13</f>
        <v>-2.5999999999999996</v>
      </c>
      <c r="AE13" s="16">
        <f>SUM(AE8:AE12)</f>
        <v>2.6000000000000014</v>
      </c>
      <c r="AF13" s="4"/>
      <c r="AG13" s="22"/>
    </row>
    <row r="14" spans="2:33" x14ac:dyDescent="0.25">
      <c r="AB14" t="s">
        <v>25</v>
      </c>
      <c r="AD14" s="4"/>
      <c r="AE14" s="4"/>
      <c r="AF14" s="4"/>
      <c r="AG14" s="22"/>
    </row>
    <row r="15" spans="2:33" x14ac:dyDescent="0.25">
      <c r="AE15" s="4" t="s">
        <v>36</v>
      </c>
      <c r="AF15">
        <f>SUMSQ(AF8:AF12)</f>
        <v>4.6805555555555572E-2</v>
      </c>
      <c r="AG15" s="22"/>
    </row>
    <row r="16" spans="2:33" x14ac:dyDescent="0.25">
      <c r="AE16" s="4" t="s">
        <v>11</v>
      </c>
      <c r="AF16">
        <f>3*(SQRT(AF15))</f>
        <v>0.64903774928735869</v>
      </c>
      <c r="AG16" s="22"/>
    </row>
    <row r="17" spans="14:33" x14ac:dyDescent="0.25">
      <c r="AD17" s="4" t="s">
        <v>26</v>
      </c>
      <c r="AE17" s="4" t="s">
        <v>0</v>
      </c>
      <c r="AF17" s="9">
        <f>AE13+(AF16*AG17)</f>
        <v>1.9509622507126427</v>
      </c>
      <c r="AG17" s="22">
        <f>IF(AD13 &gt; 0, 1, -1)</f>
        <v>-1</v>
      </c>
    </row>
    <row r="18" spans="14:33" x14ac:dyDescent="0.25">
      <c r="AE18" s="4" t="s">
        <v>1</v>
      </c>
      <c r="AF18" s="9">
        <f>AE13+(AF16*AG18)</f>
        <v>3.2490377492873601</v>
      </c>
      <c r="AG18" s="22">
        <f>IF(AD13 &gt; 0, -1, 1)</f>
        <v>1</v>
      </c>
    </row>
    <row r="19" spans="14:33" x14ac:dyDescent="0.25">
      <c r="AE19" s="4" t="s">
        <v>37</v>
      </c>
      <c r="AF19" s="2">
        <f>AF17-AF18</f>
        <v>-1.2980754985747174</v>
      </c>
      <c r="AG19" s="22"/>
    </row>
    <row r="20" spans="14:33" x14ac:dyDescent="0.25">
      <c r="AE20" s="4"/>
    </row>
    <row r="21" spans="14:33" x14ac:dyDescent="0.25">
      <c r="N21" s="25"/>
      <c r="O21" s="23">
        <f>O23+Q23</f>
        <v>16.25</v>
      </c>
      <c r="P21" s="24" t="s">
        <v>15</v>
      </c>
      <c r="Q21" s="25">
        <f>O23-Q24</f>
        <v>15.25</v>
      </c>
    </row>
    <row r="22" spans="14:33" x14ac:dyDescent="0.25">
      <c r="AA22" t="s">
        <v>0</v>
      </c>
      <c r="AB22" t="s">
        <v>21</v>
      </c>
    </row>
    <row r="23" spans="14:33" x14ac:dyDescent="0.25">
      <c r="N23" s="4" t="s">
        <v>34</v>
      </c>
      <c r="O23" s="2">
        <v>15.75</v>
      </c>
      <c r="P23" t="s">
        <v>28</v>
      </c>
      <c r="Q23" s="26">
        <v>0.5</v>
      </c>
      <c r="AA23" t="s">
        <v>1</v>
      </c>
      <c r="AB23" t="s">
        <v>3</v>
      </c>
    </row>
    <row r="24" spans="14:33" x14ac:dyDescent="0.25">
      <c r="P24" t="s">
        <v>15</v>
      </c>
      <c r="Q24" s="26">
        <v>0.5</v>
      </c>
      <c r="AA24" t="s">
        <v>24</v>
      </c>
    </row>
    <row r="25" spans="14:33" x14ac:dyDescent="0.25">
      <c r="AA25" s="20" t="s">
        <v>23</v>
      </c>
      <c r="AB25" s="20"/>
      <c r="AC25" s="20"/>
      <c r="AD25" s="20"/>
      <c r="AE25" s="20"/>
      <c r="AF25" s="20"/>
    </row>
    <row r="26" spans="14:33" x14ac:dyDescent="0.25">
      <c r="AA26" t="s">
        <v>22</v>
      </c>
    </row>
    <row r="27" spans="14:33" x14ac:dyDescent="0.25">
      <c r="AA27" s="21" t="s">
        <v>27</v>
      </c>
      <c r="AB27" s="21"/>
      <c r="AC27" s="21"/>
      <c r="AD27" s="21"/>
      <c r="AE27" s="21"/>
      <c r="AF27" s="21"/>
    </row>
    <row r="28" spans="14:33" x14ac:dyDescent="0.25">
      <c r="AA28" t="s">
        <v>38</v>
      </c>
    </row>
  </sheetData>
  <mergeCells count="2">
    <mergeCell ref="AA25:AF25"/>
    <mergeCell ref="AA27:AF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showGridLines="0" workbookViewId="0">
      <selection activeCell="G17" sqref="G17"/>
    </sheetView>
  </sheetViews>
  <sheetFormatPr defaultRowHeight="15" x14ac:dyDescent="0.25"/>
  <sheetData>
    <row r="3" spans="2:7" ht="18.75" x14ac:dyDescent="0.3">
      <c r="B3" s="11" t="s">
        <v>18</v>
      </c>
    </row>
    <row r="5" spans="2:7" x14ac:dyDescent="0.25">
      <c r="B5" t="s">
        <v>0</v>
      </c>
      <c r="C5" t="s">
        <v>2</v>
      </c>
    </row>
    <row r="6" spans="2:7" x14ac:dyDescent="0.25">
      <c r="B6" t="s">
        <v>1</v>
      </c>
      <c r="C6" t="s">
        <v>3</v>
      </c>
    </row>
    <row r="8" spans="2:7" x14ac:dyDescent="0.25">
      <c r="C8" t="s">
        <v>0</v>
      </c>
      <c r="D8" t="s">
        <v>1</v>
      </c>
      <c r="E8" t="s">
        <v>6</v>
      </c>
      <c r="F8" t="s">
        <v>5</v>
      </c>
      <c r="G8" t="s">
        <v>10</v>
      </c>
    </row>
    <row r="10" spans="2:7" x14ac:dyDescent="0.25">
      <c r="B10" t="s">
        <v>4</v>
      </c>
      <c r="C10" s="2">
        <v>2.5</v>
      </c>
      <c r="D10" s="2">
        <v>2.4</v>
      </c>
      <c r="E10">
        <f>C10-D10</f>
        <v>0.10000000000000009</v>
      </c>
      <c r="F10">
        <f>AVERAGE(C10:D10)</f>
        <v>2.4500000000000002</v>
      </c>
      <c r="G10" s="3">
        <f>E10/6</f>
        <v>1.666666666666668E-2</v>
      </c>
    </row>
    <row r="11" spans="2:7" x14ac:dyDescent="0.25">
      <c r="B11" t="s">
        <v>7</v>
      </c>
      <c r="C11" s="2">
        <v>3.2</v>
      </c>
      <c r="D11" s="2">
        <v>3</v>
      </c>
      <c r="E11">
        <f t="shared" ref="E11:E13" si="0">C11-D11</f>
        <v>0.20000000000000018</v>
      </c>
      <c r="F11">
        <f t="shared" ref="F11:F13" si="1">AVERAGE(C11:D11)</f>
        <v>3.1</v>
      </c>
      <c r="G11" s="3">
        <f t="shared" ref="G11:G12" si="2">E11/6</f>
        <v>3.3333333333333361E-2</v>
      </c>
    </row>
    <row r="12" spans="2:7" x14ac:dyDescent="0.25">
      <c r="B12" s="5" t="s">
        <v>8</v>
      </c>
      <c r="C12" s="6">
        <v>2.5</v>
      </c>
      <c r="D12" s="6">
        <v>2.4</v>
      </c>
      <c r="E12" s="5">
        <f t="shared" si="0"/>
        <v>0.10000000000000009</v>
      </c>
      <c r="F12" s="5">
        <f t="shared" si="1"/>
        <v>2.4500000000000002</v>
      </c>
      <c r="G12" s="7">
        <f t="shared" si="2"/>
        <v>1.666666666666668E-2</v>
      </c>
    </row>
    <row r="13" spans="2:7" x14ac:dyDescent="0.25">
      <c r="B13" t="s">
        <v>12</v>
      </c>
      <c r="C13" s="9">
        <f>SUM(C10:C12)</f>
        <v>8.1999999999999993</v>
      </c>
      <c r="D13" s="9">
        <f>SUM(D10:D12)</f>
        <v>7.8000000000000007</v>
      </c>
      <c r="E13">
        <f t="shared" si="0"/>
        <v>0.39999999999999858</v>
      </c>
      <c r="F13" s="1">
        <f t="shared" si="1"/>
        <v>8</v>
      </c>
    </row>
    <row r="15" spans="2:7" x14ac:dyDescent="0.25">
      <c r="F15" t="s">
        <v>9</v>
      </c>
      <c r="G15">
        <f>SUMSQ(G10:G12)</f>
        <v>1.6666666666666694E-3</v>
      </c>
    </row>
    <row r="16" spans="2:7" x14ac:dyDescent="0.25">
      <c r="F16" t="s">
        <v>11</v>
      </c>
      <c r="G16">
        <f>SQRT(G15)*3</f>
        <v>0.122474487139159</v>
      </c>
    </row>
    <row r="17" spans="2:7" x14ac:dyDescent="0.25">
      <c r="F17" t="s">
        <v>0</v>
      </c>
      <c r="G17" s="8">
        <f>F13+G16</f>
        <v>8.1224744871391596</v>
      </c>
    </row>
    <row r="18" spans="2:7" x14ac:dyDescent="0.25">
      <c r="F18" t="s">
        <v>1</v>
      </c>
      <c r="G18" s="8">
        <f>F13-G16</f>
        <v>7.8775255128608412</v>
      </c>
    </row>
    <row r="21" spans="2:7" x14ac:dyDescent="0.25">
      <c r="B21" t="s">
        <v>19</v>
      </c>
    </row>
    <row r="22" spans="2:7" x14ac:dyDescent="0.25">
      <c r="B2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Exmaple 2</vt:lpstr>
      <vt:lpstr>Example 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Xorge Castro</dc:creator>
  <cp:lastModifiedBy>Xorge Castro</cp:lastModifiedBy>
  <dcterms:created xsi:type="dcterms:W3CDTF">2018-09-13T13:44:59Z</dcterms:created>
  <dcterms:modified xsi:type="dcterms:W3CDTF">2018-09-14T10:50:32Z</dcterms:modified>
</cp:coreProperties>
</file>